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G:\DOCUMENTS\GARDEN CLUB\GARDEN CLUB HISTORY OF MINUTES &amp; TREASURER REPORT\PGC Treasurers report\2023-2024 Monthly Treasurers' report\"/>
    </mc:Choice>
  </mc:AlternateContent>
  <xr:revisionPtr revIDLastSave="0" documentId="8_{BB973313-9319-44B4-9A17-F32F68CC558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ummary" sheetId="1" r:id="rId1"/>
    <sheet name="Membership" sheetId="2" r:id="rId2"/>
    <sheet name="Charitable " sheetId="3" r:id="rId3"/>
    <sheet name="Sheet4" sheetId="4" state="hidden" r:id="rId4"/>
    <sheet name="Change in Financial Position" sheetId="6" r:id="rId5"/>
  </sheets>
  <definedNames>
    <definedName name="_xlnm.Print_Area" localSheetId="2">'Charitable '!$A$1:$L$51</definedName>
    <definedName name="_xlnm.Print_Area" localSheetId="1">Membership!$A$1:$L$26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6" l="1"/>
  <c r="O24" i="6"/>
  <c r="O19" i="6"/>
  <c r="N26" i="6"/>
  <c r="N24" i="6"/>
  <c r="N19" i="6"/>
  <c r="N6" i="6"/>
  <c r="L48" i="3"/>
  <c r="L27" i="3"/>
  <c r="L17" i="3"/>
  <c r="L8" i="3"/>
  <c r="R22" i="1"/>
  <c r="L25" i="2"/>
  <c r="R15" i="1"/>
  <c r="R8" i="1"/>
  <c r="I48" i="3"/>
  <c r="M19" i="6"/>
  <c r="M26" i="6"/>
  <c r="M24" i="6"/>
  <c r="M6" i="6"/>
  <c r="I17" i="3"/>
  <c r="I8" i="3"/>
  <c r="I27" i="3"/>
  <c r="I50" i="3"/>
  <c r="O8" i="1"/>
  <c r="Q22" i="1"/>
  <c r="K48" i="3"/>
  <c r="Q15" i="1"/>
  <c r="Q8" i="1"/>
  <c r="Q17" i="1"/>
  <c r="K17" i="3"/>
  <c r="K8" i="3"/>
  <c r="K27" i="3"/>
  <c r="K50" i="3"/>
  <c r="K25" i="2"/>
  <c r="L24" i="6"/>
  <c r="L6" i="6"/>
  <c r="L19" i="6"/>
  <c r="K19" i="6"/>
  <c r="J25" i="2"/>
  <c r="J6" i="6"/>
  <c r="K24" i="6"/>
  <c r="K26" i="6"/>
  <c r="K6" i="6"/>
  <c r="J24" i="6"/>
  <c r="J26" i="6"/>
  <c r="H24" i="6"/>
  <c r="H26" i="6"/>
  <c r="H6" i="6"/>
  <c r="G19" i="6"/>
  <c r="P8" i="1"/>
  <c r="P17" i="1" s="1"/>
  <c r="P24" i="1" s="1"/>
  <c r="I19" i="6"/>
  <c r="I24" i="6"/>
  <c r="I26" i="6"/>
  <c r="I6" i="6"/>
  <c r="G24" i="6"/>
  <c r="G26" i="6"/>
  <c r="J8" i="3"/>
  <c r="J17" i="3"/>
  <c r="J27" i="3"/>
  <c r="J48" i="3"/>
  <c r="J50" i="3"/>
  <c r="P22" i="1"/>
  <c r="P15" i="1"/>
  <c r="F19" i="6"/>
  <c r="J13" i="4"/>
  <c r="J25" i="4"/>
  <c r="J30" i="4"/>
  <c r="J32" i="4"/>
  <c r="F13" i="4"/>
  <c r="F25" i="4"/>
  <c r="F30" i="4"/>
  <c r="F32" i="4"/>
  <c r="K30" i="4"/>
  <c r="I30" i="4"/>
  <c r="H30" i="4"/>
  <c r="K25" i="4"/>
  <c r="I25" i="4"/>
  <c r="H25" i="4"/>
  <c r="K13" i="4"/>
  <c r="I13" i="4"/>
  <c r="H13" i="4"/>
  <c r="K7" i="4"/>
  <c r="J7" i="4"/>
  <c r="I7" i="4"/>
  <c r="H7" i="4"/>
  <c r="F7" i="4"/>
  <c r="H25" i="2"/>
  <c r="H48" i="3"/>
  <c r="H50" i="3"/>
  <c r="G48" i="3"/>
  <c r="G50" i="3"/>
  <c r="F48" i="3"/>
  <c r="F50" i="3"/>
  <c r="I25" i="2"/>
  <c r="G25" i="2"/>
  <c r="F25" i="2"/>
  <c r="N15" i="1"/>
  <c r="N17" i="1" s="1"/>
  <c r="N24" i="1" s="1"/>
  <c r="O15" i="1"/>
  <c r="O17" i="1"/>
  <c r="O24" i="1" s="1"/>
  <c r="O22" i="1"/>
  <c r="N22" i="1"/>
  <c r="N8" i="1"/>
  <c r="L15" i="1"/>
  <c r="L8" i="1"/>
  <c r="L17" i="1"/>
  <c r="L24" i="1" s="1"/>
  <c r="L22" i="1"/>
  <c r="J15" i="1"/>
  <c r="G15" i="1"/>
  <c r="G17" i="1" s="1"/>
  <c r="G24" i="1" s="1"/>
  <c r="J8" i="1"/>
  <c r="J17" i="1"/>
  <c r="J22" i="1"/>
  <c r="J24" i="1"/>
  <c r="G8" i="1"/>
  <c r="G22" i="1"/>
  <c r="O26" i="6" l="1"/>
  <c r="L50" i="3"/>
  <c r="R17" i="1"/>
  <c r="R24" i="1" s="1"/>
</calcChain>
</file>

<file path=xl/sharedStrings.xml><?xml version="1.0" encoding="utf-8"?>
<sst xmlns="http://schemas.openxmlformats.org/spreadsheetml/2006/main" count="168" uniqueCount="124">
  <si>
    <t>BUDGETED</t>
  </si>
  <si>
    <t>ACTUAL</t>
  </si>
  <si>
    <t xml:space="preserve"> BUDGETED</t>
  </si>
  <si>
    <t>2013--14</t>
  </si>
  <si>
    <t>2013-14</t>
  </si>
  <si>
    <t>2014-15</t>
  </si>
  <si>
    <t>2015-16</t>
  </si>
  <si>
    <t>GCA Dues &amp; Insurance</t>
  </si>
  <si>
    <t>Note 1</t>
  </si>
  <si>
    <t>TOTAL INCOME FOR CHARITABLE PROGRAMS/ACITIVITIES:</t>
  </si>
  <si>
    <t>INCOME FOR MEMBERSHIP PROGRAMS/ACTIVITIES:</t>
  </si>
  <si>
    <t>Club Dues</t>
  </si>
  <si>
    <t>Note 2</t>
  </si>
  <si>
    <t>Bulb Program and Misc.</t>
  </si>
  <si>
    <t xml:space="preserve">TOTAL INCOME FOR MEMBERSHIP PROGRAMS/ACTIVITIES:  </t>
  </si>
  <si>
    <t xml:space="preserve">TOTAL INCOME </t>
  </si>
  <si>
    <t>EXPENSES  (Detail attached):</t>
  </si>
  <si>
    <t>Charitable</t>
  </si>
  <si>
    <t>Membership</t>
  </si>
  <si>
    <t>TOTAL EXPENSES</t>
  </si>
  <si>
    <t>TOTAL EXCESS (DEFICIENCY) OF INCOME OVER EXPENSES:</t>
  </si>
  <si>
    <t>Artistic Workshops</t>
  </si>
  <si>
    <t>Awards</t>
  </si>
  <si>
    <t>Club Flower Shows &amp; Awards</t>
  </si>
  <si>
    <t>Club Programs</t>
  </si>
  <si>
    <t>Flower Fund</t>
  </si>
  <si>
    <t>Flower Shows - Individual entries</t>
  </si>
  <si>
    <t xml:space="preserve">           Phila. ($100 max/member)</t>
  </si>
  <si>
    <t xml:space="preserve">           Zone V</t>
  </si>
  <si>
    <t>Historian</t>
  </si>
  <si>
    <t>Horticultural Committee</t>
  </si>
  <si>
    <t>Philadelphia Committee joint meeting hostess fee</t>
  </si>
  <si>
    <t>Public Relations</t>
  </si>
  <si>
    <t>Treasurer's supplies</t>
  </si>
  <si>
    <t>Zone V meeting</t>
  </si>
  <si>
    <t xml:space="preserve">Website Fee </t>
  </si>
  <si>
    <t>TOTAL MEMBERSHIP EXPENSES</t>
  </si>
  <si>
    <t>CIVIC COMMITTEES:</t>
  </si>
  <si>
    <t xml:space="preserve">Elwyn Christmas Workshop </t>
  </si>
  <si>
    <t>Leiper House Gardens &amp; Holiday House Decorating</t>
  </si>
  <si>
    <t>Library - Helen Kate Furness</t>
  </si>
  <si>
    <t>GARDEN CLUB OF AMERICA EXPENSES:</t>
  </si>
  <si>
    <t>GCA Dues and Insurance</t>
  </si>
  <si>
    <t>Fertilizer Fund postage PCGCA</t>
  </si>
  <si>
    <t>Annual mtg-2 registration, hotel and travel</t>
  </si>
  <si>
    <t>Nat'l Affairs and Legislation mtg in DC</t>
  </si>
  <si>
    <t>SUBTOTAL</t>
  </si>
  <si>
    <t>DUES:</t>
  </si>
  <si>
    <t>Brandywine Conservancy</t>
  </si>
  <si>
    <t>Chester/Ridley Crum Watershed Association (CRC)</t>
  </si>
  <si>
    <t>Garden Conservancy</t>
  </si>
  <si>
    <t>Nature Conservancy - PA Chapter</t>
  </si>
  <si>
    <t>PA Environmental Council</t>
  </si>
  <si>
    <t>Philadelphia Committee of GCA</t>
  </si>
  <si>
    <t>Scott Arboretum Associates</t>
  </si>
  <si>
    <t>CONTRIBUTIONS:</t>
  </si>
  <si>
    <t>Bartrams Garden</t>
  </si>
  <si>
    <t>Caleb Pusey House Garden</t>
  </si>
  <si>
    <t>Community Art Center</t>
  </si>
  <si>
    <t>GCA Scholarship Fund</t>
  </si>
  <si>
    <t>Heinz Wildlife Refuge</t>
  </si>
  <si>
    <t>Helen Kate Furness Library</t>
  </si>
  <si>
    <t>Leiper House</t>
  </si>
  <si>
    <t>Natural Lands Trust</t>
  </si>
  <si>
    <t>Philadelphia Com of GCA - Fertilizer Fund</t>
  </si>
  <si>
    <t>Schuylkill Center for Environmental Education</t>
  </si>
  <si>
    <t>Stroud Water Research Center</t>
  </si>
  <si>
    <t>Student Conservation Association</t>
  </si>
  <si>
    <t>Tyler Arboretum</t>
  </si>
  <si>
    <t>Urban Tree Connection</t>
  </si>
  <si>
    <t>Williamson College of the Trades</t>
  </si>
  <si>
    <t>TOTAL CHARITABLE CONTRIBUTIONS</t>
  </si>
  <si>
    <t xml:space="preserve">PROVIDENCE GARDEN CLUB OF PA - CHANGE IN FINANCIAL POSITION 2017 vs. 2016 and 2015 </t>
  </si>
  <si>
    <t>PNC ASSET ACCOUNT</t>
  </si>
  <si>
    <t>PNC ENDOWMENT ACCOUNT</t>
  </si>
  <si>
    <t>VANGUARD INVESTMENTS</t>
  </si>
  <si>
    <t xml:space="preserve">TOTAL FUNDS </t>
  </si>
  <si>
    <t>OPERATING FUNDS:</t>
  </si>
  <si>
    <t xml:space="preserve">CASH </t>
  </si>
  <si>
    <t>VANGUARD</t>
  </si>
  <si>
    <t>TOTAL OPERATING FUNDS</t>
  </si>
  <si>
    <t>EARMARKED FUNDS:</t>
  </si>
  <si>
    <t>Thieme Estate Funds</t>
  </si>
  <si>
    <t>PGC Memorial Funds</t>
  </si>
  <si>
    <t>Future Philadelphia Flower Show</t>
  </si>
  <si>
    <t>Future GCA mtg. (zone and annual)</t>
  </si>
  <si>
    <t>Plant Sale</t>
  </si>
  <si>
    <t>McCabe Fund</t>
  </si>
  <si>
    <t>Interest accrued from McCabe</t>
  </si>
  <si>
    <t>Jean McFarland Memorial Fund</t>
  </si>
  <si>
    <t>Special Projects</t>
  </si>
  <si>
    <t>TOTAL EARMARKED FUNDS:</t>
  </si>
  <si>
    <t>ENDOWMENT FUNDS:</t>
  </si>
  <si>
    <t>CASH</t>
  </si>
  <si>
    <t>TOTAL ENDOWMENT FUNDS</t>
  </si>
  <si>
    <t>TOTAL FUNDS</t>
  </si>
  <si>
    <t>Provisional Expenses/Admissions</t>
  </si>
  <si>
    <t>Garden Trip</t>
  </si>
  <si>
    <t>PNC Bank Fee</t>
  </si>
  <si>
    <t>INCOME FOR CHARITABLE PROGRAMS</t>
  </si>
  <si>
    <t>OPERATING FUNDS (total funds minus earmark and endowment as shown below)</t>
  </si>
  <si>
    <t>&lt;100&gt;</t>
  </si>
  <si>
    <t>NOTES</t>
  </si>
  <si>
    <t>Chester Charter Scholars Academy</t>
  </si>
  <si>
    <t>2021-22</t>
  </si>
  <si>
    <t>Money taken from Vanguard Operating Fund</t>
  </si>
  <si>
    <t>CAC charge for mtg with Rosetree  ($100 custodian)</t>
  </si>
  <si>
    <t xml:space="preserve">GCA Conservation Study Conference </t>
  </si>
  <si>
    <t xml:space="preserve">Shirley Meniece Horticulture workshop </t>
  </si>
  <si>
    <t>Corresponding Secretary</t>
  </si>
  <si>
    <t>Recording Secretary</t>
  </si>
  <si>
    <t>Printing and Postage (including program booklet)</t>
  </si>
  <si>
    <t>Pennsylvania Horticultural Society</t>
  </si>
  <si>
    <t xml:space="preserve">PROVIDENCE GARDEN CLUB 23-24 PROPOSED  BUDGET </t>
  </si>
  <si>
    <t>2023-24</t>
  </si>
  <si>
    <t>Plant Sale Profits from Wallingford Pres-May 23</t>
  </si>
  <si>
    <t>Plant Sale Profits from Pre-Sale -May 23</t>
  </si>
  <si>
    <t xml:space="preserve">PROVIDENCE GARDEN CLUB 2023-24 MEMBERSHIP </t>
  </si>
  <si>
    <t>2022-23</t>
  </si>
  <si>
    <t xml:space="preserve">BUDGETED </t>
  </si>
  <si>
    <t>22-23</t>
  </si>
  <si>
    <t xml:space="preserve">2022-2023 </t>
  </si>
  <si>
    <t>PROVIDENCE GARDEN CLUB OF PA - CHANGE IN FINANCIAL POSITION 2023 vs. 2019-2022</t>
  </si>
  <si>
    <t xml:space="preserve">PROVIDENCE GARDEN CLUB 2023-24 CHARITABLE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</si>
</sst>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4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rgb="FFC00000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F2088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Calibri"/>
      <family val="2"/>
      <charset val="204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color rgb="FFF20884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66CC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Arial"/>
      <family val="2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44" fontId="0" fillId="0" borderId="0" xfId="0" applyNumberFormat="1"/>
    <xf numFmtId="0" fontId="10" fillId="0" borderId="0" xfId="0" applyFont="1"/>
    <xf numFmtId="44" fontId="0" fillId="0" borderId="0" xfId="13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44" fontId="12" fillId="0" borderId="0" xfId="0" applyNumberFormat="1" applyFont="1"/>
    <xf numFmtId="44" fontId="5" fillId="0" borderId="0" xfId="0" applyNumberFormat="1" applyFont="1"/>
    <xf numFmtId="0" fontId="5" fillId="0" borderId="0" xfId="0" applyFont="1"/>
    <xf numFmtId="44" fontId="5" fillId="0" borderId="0" xfId="13" applyFont="1"/>
    <xf numFmtId="44" fontId="11" fillId="0" borderId="0" xfId="13" applyFont="1"/>
    <xf numFmtId="44" fontId="14" fillId="0" borderId="0" xfId="0" applyNumberFormat="1" applyFont="1"/>
    <xf numFmtId="164" fontId="5" fillId="0" borderId="0" xfId="13" applyNumberFormat="1" applyFont="1" applyFill="1" applyAlignment="1">
      <alignment horizontal="center"/>
    </xf>
    <xf numFmtId="14" fontId="11" fillId="0" borderId="0" xfId="0" applyNumberFormat="1" applyFont="1"/>
    <xf numFmtId="14" fontId="5" fillId="0" borderId="0" xfId="0" applyNumberFormat="1" applyFont="1"/>
    <xf numFmtId="8" fontId="0" fillId="0" borderId="0" xfId="0" applyNumberFormat="1"/>
    <xf numFmtId="0" fontId="15" fillId="0" borderId="0" xfId="0" applyFont="1"/>
    <xf numFmtId="0" fontId="4" fillId="0" borderId="1" xfId="0" applyFont="1" applyBorder="1"/>
    <xf numFmtId="0" fontId="4" fillId="0" borderId="2" xfId="0" applyFont="1" applyBorder="1"/>
    <xf numFmtId="8" fontId="4" fillId="0" borderId="2" xfId="0" applyNumberFormat="1" applyFont="1" applyBorder="1"/>
    <xf numFmtId="44" fontId="0" fillId="0" borderId="2" xfId="0" applyNumberFormat="1" applyBorder="1"/>
    <xf numFmtId="44" fontId="0" fillId="0" borderId="3" xfId="0" applyNumberFormat="1" applyBorder="1"/>
    <xf numFmtId="44" fontId="3" fillId="0" borderId="0" xfId="13" applyFont="1" applyBorder="1"/>
    <xf numFmtId="44" fontId="0" fillId="0" borderId="0" xfId="13" applyFont="1" applyBorder="1"/>
    <xf numFmtId="44" fontId="3" fillId="0" borderId="0" xfId="13" applyFont="1"/>
    <xf numFmtId="0" fontId="3" fillId="0" borderId="1" xfId="0" applyFont="1" applyBorder="1"/>
    <xf numFmtId="0" fontId="0" fillId="0" borderId="2" xfId="0" applyBorder="1"/>
    <xf numFmtId="44" fontId="3" fillId="0" borderId="2" xfId="13" applyFont="1" applyBorder="1"/>
    <xf numFmtId="44" fontId="1" fillId="0" borderId="0" xfId="13" applyFont="1"/>
    <xf numFmtId="44" fontId="1" fillId="0" borderId="0" xfId="13" applyFont="1" applyFill="1"/>
    <xf numFmtId="44" fontId="3" fillId="0" borderId="2" xfId="0" applyNumberFormat="1" applyFont="1" applyBorder="1"/>
    <xf numFmtId="0" fontId="16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18" fillId="0" borderId="0" xfId="0" applyFont="1"/>
    <xf numFmtId="14" fontId="18" fillId="0" borderId="0" xfId="0" applyNumberFormat="1" applyFont="1"/>
    <xf numFmtId="0" fontId="3" fillId="0" borderId="2" xfId="0" applyFont="1" applyBorder="1"/>
    <xf numFmtId="0" fontId="12" fillId="0" borderId="2" xfId="0" applyFont="1" applyBorder="1"/>
    <xf numFmtId="44" fontId="18" fillId="0" borderId="2" xfId="0" applyNumberFormat="1" applyFont="1" applyBorder="1"/>
    <xf numFmtId="44" fontId="18" fillId="0" borderId="3" xfId="0" applyNumberFormat="1" applyFont="1" applyBorder="1"/>
    <xf numFmtId="0" fontId="18" fillId="0" borderId="2" xfId="0" applyFont="1" applyBorder="1"/>
    <xf numFmtId="0" fontId="17" fillId="0" borderId="0" xfId="0" applyFont="1"/>
    <xf numFmtId="44" fontId="5" fillId="0" borderId="0" xfId="13" applyFont="1" applyBorder="1"/>
    <xf numFmtId="44" fontId="11" fillId="0" borderId="0" xfId="13" applyFont="1" applyBorder="1"/>
    <xf numFmtId="44" fontId="11" fillId="0" borderId="0" xfId="13" applyFont="1" applyFill="1" applyBorder="1"/>
    <xf numFmtId="44" fontId="11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44" fontId="17" fillId="0" borderId="0" xfId="13" applyFont="1"/>
    <xf numFmtId="44" fontId="17" fillId="0" borderId="0" xfId="0" applyNumberFormat="1" applyFont="1"/>
    <xf numFmtId="44" fontId="21" fillId="0" borderId="0" xfId="13" applyFont="1"/>
    <xf numFmtId="44" fontId="20" fillId="0" borderId="0" xfId="13" applyFont="1"/>
    <xf numFmtId="44" fontId="21" fillId="0" borderId="0" xfId="0" applyNumberFormat="1" applyFont="1"/>
    <xf numFmtId="44" fontId="22" fillId="0" borderId="0" xfId="0" applyNumberFormat="1" applyFont="1"/>
    <xf numFmtId="44" fontId="5" fillId="0" borderId="4" xfId="0" applyNumberFormat="1" applyFont="1" applyBorder="1"/>
    <xf numFmtId="44" fontId="23" fillId="0" borderId="4" xfId="0" applyNumberFormat="1" applyFont="1" applyBorder="1"/>
    <xf numFmtId="44" fontId="5" fillId="0" borderId="4" xfId="13" applyFont="1" applyBorder="1"/>
    <xf numFmtId="44" fontId="12" fillId="0" borderId="0" xfId="13" applyFont="1"/>
    <xf numFmtId="0" fontId="24" fillId="0" borderId="0" xfId="0" applyFont="1"/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/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4" fontId="17" fillId="0" borderId="0" xfId="0" applyNumberFormat="1" applyFont="1"/>
    <xf numFmtId="44" fontId="26" fillId="0" borderId="0" xfId="0" applyNumberFormat="1" applyFont="1"/>
    <xf numFmtId="44" fontId="17" fillId="0" borderId="0" xfId="13" applyFont="1" applyFill="1"/>
    <xf numFmtId="164" fontId="27" fillId="0" borderId="0" xfId="13" applyNumberFormat="1" applyFont="1" applyAlignment="1">
      <alignment horizontal="center"/>
    </xf>
    <xf numFmtId="164" fontId="28" fillId="0" borderId="0" xfId="0" applyNumberFormat="1" applyFont="1"/>
    <xf numFmtId="164" fontId="27" fillId="0" borderId="4" xfId="13" applyNumberFormat="1" applyFont="1" applyBorder="1" applyAlignment="1">
      <alignment horizontal="center"/>
    </xf>
    <xf numFmtId="164" fontId="27" fillId="0" borderId="0" xfId="13" applyNumberFormat="1" applyFont="1" applyBorder="1" applyAlignment="1">
      <alignment horizontal="center"/>
    </xf>
    <xf numFmtId="0" fontId="28" fillId="0" borderId="0" xfId="0" applyFont="1"/>
    <xf numFmtId="44" fontId="28" fillId="0" borderId="0" xfId="0" applyNumberFormat="1" applyFont="1"/>
    <xf numFmtId="44" fontId="29" fillId="0" borderId="0" xfId="0" applyNumberFormat="1" applyFont="1"/>
    <xf numFmtId="8" fontId="22" fillId="0" borderId="0" xfId="0" applyNumberFormat="1" applyFont="1"/>
    <xf numFmtId="0" fontId="26" fillId="0" borderId="0" xfId="0" applyFont="1"/>
    <xf numFmtId="44" fontId="27" fillId="0" borderId="0" xfId="13" applyFont="1" applyAlignment="1">
      <alignment horizontal="center"/>
    </xf>
    <xf numFmtId="0" fontId="30" fillId="0" borderId="0" xfId="0" applyFont="1" applyAlignment="1">
      <alignment horizontal="left" vertic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44" fontId="36" fillId="0" borderId="0" xfId="0" applyNumberFormat="1" applyFont="1"/>
    <xf numFmtId="44" fontId="36" fillId="0" borderId="0" xfId="0" applyNumberFormat="1" applyFont="1" applyAlignment="1">
      <alignment horizontal="left" vertical="center"/>
    </xf>
    <xf numFmtId="44" fontId="35" fillId="0" borderId="0" xfId="0" applyNumberFormat="1" applyFont="1"/>
    <xf numFmtId="44" fontId="34" fillId="0" borderId="0" xfId="0" applyNumberFormat="1" applyFont="1"/>
    <xf numFmtId="44" fontId="37" fillId="0" borderId="0" xfId="13" applyFont="1" applyBorder="1"/>
    <xf numFmtId="44" fontId="37" fillId="0" borderId="0" xfId="13" applyFont="1" applyFill="1" applyBorder="1"/>
    <xf numFmtId="2" fontId="34" fillId="0" borderId="0" xfId="0" applyNumberFormat="1" applyFont="1"/>
    <xf numFmtId="44" fontId="30" fillId="0" borderId="0" xfId="0" applyNumberFormat="1" applyFont="1"/>
    <xf numFmtId="44" fontId="32" fillId="0" borderId="0" xfId="0" applyNumberFormat="1" applyFont="1"/>
    <xf numFmtId="44" fontId="32" fillId="0" borderId="0" xfId="0" applyNumberFormat="1" applyFont="1" applyAlignment="1">
      <alignment horizontal="left" vertical="center"/>
    </xf>
    <xf numFmtId="44" fontId="38" fillId="0" borderId="0" xfId="13" applyFont="1" applyBorder="1"/>
    <xf numFmtId="44" fontId="34" fillId="0" borderId="0" xfId="13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44" fontId="43" fillId="0" borderId="0" xfId="13" applyFont="1"/>
    <xf numFmtId="8" fontId="42" fillId="0" borderId="0" xfId="0" applyNumberFormat="1" applyFont="1"/>
    <xf numFmtId="44" fontId="42" fillId="0" borderId="0" xfId="0" applyNumberFormat="1" applyFont="1"/>
    <xf numFmtId="44" fontId="43" fillId="0" borderId="0" xfId="0" applyNumberFormat="1" applyFont="1"/>
    <xf numFmtId="165" fontId="43" fillId="0" borderId="0" xfId="13" applyNumberFormat="1" applyFont="1"/>
    <xf numFmtId="6" fontId="42" fillId="0" borderId="0" xfId="0" applyNumberFormat="1" applyFont="1"/>
    <xf numFmtId="165" fontId="43" fillId="0" borderId="4" xfId="13" applyNumberFormat="1" applyFont="1" applyBorder="1"/>
    <xf numFmtId="43" fontId="43" fillId="0" borderId="4" xfId="124" applyFont="1" applyBorder="1"/>
    <xf numFmtId="44" fontId="24" fillId="0" borderId="0" xfId="13" applyFont="1"/>
    <xf numFmtId="44" fontId="42" fillId="0" borderId="0" xfId="13" applyFont="1"/>
    <xf numFmtId="0" fontId="44" fillId="0" borderId="0" xfId="0" applyFont="1"/>
    <xf numFmtId="44" fontId="42" fillId="0" borderId="4" xfId="13" applyFont="1" applyBorder="1"/>
    <xf numFmtId="43" fontId="24" fillId="0" borderId="4" xfId="124" applyFont="1" applyBorder="1"/>
    <xf numFmtId="0" fontId="45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4" fontId="35" fillId="0" borderId="0" xfId="13" applyFont="1" applyBorder="1"/>
    <xf numFmtId="0" fontId="3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4" fontId="24" fillId="0" borderId="4" xfId="0" applyNumberFormat="1" applyFont="1" applyBorder="1"/>
    <xf numFmtId="44" fontId="5" fillId="0" borderId="4" xfId="13" applyFont="1" applyFill="1" applyBorder="1"/>
    <xf numFmtId="44" fontId="41" fillId="0" borderId="0" xfId="13" applyFont="1"/>
    <xf numFmtId="0" fontId="36" fillId="0" borderId="0" xfId="0" applyFont="1"/>
    <xf numFmtId="0" fontId="46" fillId="0" borderId="0" xfId="0" applyFont="1"/>
    <xf numFmtId="0" fontId="30" fillId="0" borderId="0" xfId="0" applyFont="1"/>
    <xf numFmtId="44" fontId="21" fillId="0" borderId="4" xfId="0" applyNumberFormat="1" applyFont="1" applyBorder="1"/>
    <xf numFmtId="44" fontId="24" fillId="0" borderId="4" xfId="13" applyFont="1" applyBorder="1"/>
    <xf numFmtId="165" fontId="43" fillId="0" borderId="0" xfId="13" applyNumberFormat="1" applyFont="1" applyBorder="1"/>
    <xf numFmtId="44" fontId="24" fillId="0" borderId="0" xfId="13" applyFont="1" applyBorder="1"/>
    <xf numFmtId="44" fontId="41" fillId="0" borderId="4" xfId="0" applyNumberFormat="1" applyFont="1" applyBorder="1"/>
    <xf numFmtId="0" fontId="30" fillId="0" borderId="0" xfId="0" applyFont="1" applyAlignment="1">
      <alignment horizontal="center"/>
    </xf>
    <xf numFmtId="44" fontId="30" fillId="0" borderId="4" xfId="0" applyNumberFormat="1" applyFont="1" applyBorder="1"/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165" fontId="17" fillId="0" borderId="0" xfId="0" applyNumberFormat="1" applyFont="1"/>
    <xf numFmtId="165" fontId="21" fillId="0" borderId="4" xfId="0" applyNumberFormat="1" applyFont="1" applyBorder="1"/>
    <xf numFmtId="44" fontId="21" fillId="0" borderId="4" xfId="13" applyFont="1" applyBorder="1"/>
    <xf numFmtId="44" fontId="34" fillId="0" borderId="0" xfId="13" applyFont="1" applyBorder="1"/>
    <xf numFmtId="44" fontId="34" fillId="2" borderId="0" xfId="13" applyFont="1" applyFill="1" applyBorder="1"/>
    <xf numFmtId="44" fontId="30" fillId="0" borderId="4" xfId="13" applyFont="1" applyBorder="1"/>
    <xf numFmtId="0" fontId="29" fillId="0" borderId="0" xfId="0" applyFont="1"/>
    <xf numFmtId="0" fontId="47" fillId="0" borderId="0" xfId="0" applyFont="1"/>
    <xf numFmtId="44" fontId="43" fillId="0" borderId="0" xfId="0" applyNumberFormat="1" applyFont="1" applyAlignment="1">
      <alignment horizontal="center"/>
    </xf>
  </cellXfs>
  <cellStyles count="125">
    <cellStyle name="Comma" xfId="124" builtinId="3"/>
    <cellStyle name="Currency" xfId="13" builtinId="4"/>
    <cellStyle name="Followed Hyperlink" xfId="51" builtinId="9" hidden="1"/>
    <cellStyle name="Followed Hyperlink" xfId="57" builtinId="9" hidden="1"/>
    <cellStyle name="Followed Hyperlink" xfId="61" builtinId="9" hidden="1"/>
    <cellStyle name="Followed Hyperlink" xfId="63" builtinId="9" hidden="1"/>
    <cellStyle name="Followed Hyperlink" xfId="47" builtinId="9" hidden="1"/>
    <cellStyle name="Followed Hyperlink" xfId="31" builtinId="9" hidden="1"/>
    <cellStyle name="Followed Hyperlink" xfId="10" builtinId="9" hidden="1"/>
    <cellStyle name="Followed Hyperlink" xfId="17" builtinId="9" hidden="1"/>
    <cellStyle name="Followed Hyperlink" xfId="21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5" builtinId="9" hidden="1"/>
    <cellStyle name="Followed Hyperlink" xfId="19" builtinId="9" hidden="1"/>
    <cellStyle name="Followed Hyperlink" xfId="12" builtinId="9" hidden="1"/>
    <cellStyle name="Followed Hyperlink" xfId="23" builtinId="9" hidden="1"/>
    <cellStyle name="Followed Hyperlink" xfId="39" builtinId="9" hidden="1"/>
    <cellStyle name="Followed Hyperlink" xfId="55" builtinId="9" hidden="1"/>
    <cellStyle name="Followed Hyperlink" xfId="65" builtinId="9" hidden="1"/>
    <cellStyle name="Followed Hyperlink" xfId="59" builtinId="9" hidden="1"/>
    <cellStyle name="Followed Hyperlink" xfId="53" builtinId="9" hidden="1"/>
    <cellStyle name="Followed Hyperlink" xfId="49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5" builtinId="9" hidden="1"/>
    <cellStyle name="Followed Hyperlink" xfId="43" builtinId="9" hidden="1"/>
    <cellStyle name="Followed Hyperlink" xfId="33" builtinId="9" hidden="1"/>
    <cellStyle name="Followed Hyperlink" xfId="67" builtinId="9" hidden="1"/>
    <cellStyle name="Followed Hyperlink" xfId="83" builtinId="9" hidden="1"/>
    <cellStyle name="Followed Hyperlink" xfId="99" builtinId="9" hidden="1"/>
    <cellStyle name="Followed Hyperlink" xfId="109" builtinId="9" hidden="1"/>
    <cellStyle name="Followed Hyperlink" xfId="85" builtinId="9" hidden="1"/>
    <cellStyle name="Followed Hyperlink" xfId="89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93" builtinId="9" hidden="1"/>
    <cellStyle name="Followed Hyperlink" xfId="77" builtinId="9" hidden="1"/>
    <cellStyle name="Followed Hyperlink" xfId="81" builtinId="9" hidden="1"/>
    <cellStyle name="Followed Hyperlink" xfId="73" builtinId="9" hidden="1"/>
    <cellStyle name="Followed Hyperlink" xfId="69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Hyperlink" xfId="44" builtinId="8" hidden="1"/>
    <cellStyle name="Hyperlink" xfId="46" builtinId="8" hidden="1"/>
    <cellStyle name="Hyperlink" xfId="50" builtinId="8" hidden="1"/>
    <cellStyle name="Hyperlink" xfId="54" builtinId="8" hidden="1"/>
    <cellStyle name="Hyperlink" xfId="56" builtinId="8" hidden="1"/>
    <cellStyle name="Hyperlink" xfId="60" builtinId="8" hidden="1"/>
    <cellStyle name="Hyperlink" xfId="62" builtinId="8" hidden="1"/>
    <cellStyle name="Hyperlink" xfId="52" builtinId="8" hidden="1"/>
    <cellStyle name="Hyperlink" xfId="14" builtinId="8" hidden="1"/>
    <cellStyle name="Hyperlink" xfId="16" builtinId="8" hidden="1"/>
    <cellStyle name="Hyperlink" xfId="18" builtinId="8" hidden="1"/>
    <cellStyle name="Hyperlink" xfId="22" builtinId="8" hidden="1"/>
    <cellStyle name="Hyperlink" xfId="24" builtinId="8" hidden="1"/>
    <cellStyle name="Hyperlink" xfId="26" builtinId="8" hidden="1"/>
    <cellStyle name="Hyperlink" xfId="9" builtinId="8" hidden="1"/>
    <cellStyle name="Hyperlink" xfId="11" builtinId="8" hidden="1"/>
    <cellStyle name="Hyperlink" xfId="3" builtinId="8" hidden="1"/>
    <cellStyle name="Hyperlink" xfId="1" builtinId="8" hidden="1"/>
    <cellStyle name="Hyperlink" xfId="5" builtinId="8" hidden="1"/>
    <cellStyle name="Hyperlink" xfId="7" builtinId="8" hidden="1"/>
    <cellStyle name="Hyperlink" xfId="20" builtinId="8" hidden="1"/>
    <cellStyle name="Hyperlink" xfId="36" builtinId="8" hidden="1"/>
    <cellStyle name="Hyperlink" xfId="58" builtinId="8" hidden="1"/>
    <cellStyle name="Hyperlink" xfId="48" builtinId="8" hidden="1"/>
    <cellStyle name="Hyperlink" xfId="98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00" builtinId="8" hidden="1"/>
    <cellStyle name="Hyperlink" xfId="92" builtinId="8" hidden="1"/>
    <cellStyle name="Hyperlink" xfId="84" builtinId="8" hidden="1"/>
    <cellStyle name="Hyperlink" xfId="76" builtinId="8" hidden="1"/>
    <cellStyle name="Hyperlink" xfId="68" builtinId="8" hidden="1"/>
    <cellStyle name="Hyperlink" xfId="28" builtinId="8" hidden="1"/>
    <cellStyle name="Hyperlink" xfId="32" builtinId="8" hidden="1"/>
    <cellStyle name="Hyperlink" xfId="34" builtinId="8" hidden="1"/>
    <cellStyle name="Hyperlink" xfId="38" builtinId="8" hidden="1"/>
    <cellStyle name="Hyperlink" xfId="40" builtinId="8" hidden="1"/>
    <cellStyle name="Hyperlink" xfId="42" builtinId="8" hidden="1"/>
    <cellStyle name="Hyperlink" xfId="30" builtinId="8" hidden="1"/>
    <cellStyle name="Hyperlink" xfId="110" builtinId="8" hidden="1"/>
    <cellStyle name="Hyperlink" xfId="80" builtinId="8" hidden="1"/>
    <cellStyle name="Hyperlink" xfId="82" builtinId="8" hidden="1"/>
    <cellStyle name="Hyperlink" xfId="86" builtinId="8" hidden="1"/>
    <cellStyle name="Hyperlink" xfId="88" builtinId="8" hidden="1"/>
    <cellStyle name="Hyperlink" xfId="90" builtinId="8" hidden="1"/>
    <cellStyle name="Hyperlink" xfId="94" builtinId="8" hidden="1"/>
    <cellStyle name="Hyperlink" xfId="96" builtinId="8" hidden="1"/>
    <cellStyle name="Hyperlink" xfId="72" builtinId="8" hidden="1"/>
    <cellStyle name="Hyperlink" xfId="74" builtinId="8" hidden="1"/>
    <cellStyle name="Hyperlink" xfId="78" builtinId="8" hidden="1"/>
    <cellStyle name="Hyperlink" xfId="66" builtinId="8" hidden="1"/>
    <cellStyle name="Hyperlink" xfId="70" builtinId="8" hidden="1"/>
    <cellStyle name="Hyperlink" xfId="64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6"/>
  <sheetViews>
    <sheetView tabSelected="1" workbookViewId="0">
      <selection activeCell="T4" sqref="T4"/>
    </sheetView>
  </sheetViews>
  <sheetFormatPr defaultColWidth="11" defaultRowHeight="18.75" x14ac:dyDescent="0.3"/>
  <cols>
    <col min="1" max="1" width="7.375" customWidth="1"/>
    <col min="6" max="6" width="29.5" customWidth="1"/>
    <col min="7" max="7" width="0.375" hidden="1" customWidth="1"/>
    <col min="8" max="8" width="18.375" hidden="1" customWidth="1"/>
    <col min="9" max="9" width="0.125" hidden="1" customWidth="1"/>
    <col min="10" max="10" width="13.625" hidden="1" customWidth="1"/>
    <col min="11" max="11" width="0.125" hidden="1" customWidth="1"/>
    <col min="12" max="12" width="17.875" hidden="1" customWidth="1"/>
    <col min="13" max="13" width="17.375" hidden="1" customWidth="1"/>
    <col min="14" max="14" width="17.625" hidden="1" customWidth="1"/>
    <col min="15" max="15" width="16.125" hidden="1" customWidth="1"/>
    <col min="16" max="16" width="18" hidden="1" customWidth="1"/>
    <col min="17" max="17" width="0.625" hidden="1" customWidth="1"/>
    <col min="18" max="18" width="27.125" style="43" customWidth="1"/>
    <col min="19" max="19" width="11.5" bestFit="1" customWidth="1"/>
  </cols>
  <sheetData>
    <row r="1" spans="1:20" ht="65.099999999999994" customHeight="1" x14ac:dyDescent="0.3">
      <c r="A1" s="63" t="s">
        <v>113</v>
      </c>
      <c r="C1" s="34"/>
      <c r="D1" s="3"/>
      <c r="E1" s="3"/>
    </row>
    <row r="2" spans="1:20" x14ac:dyDescent="0.3">
      <c r="A2" s="43"/>
      <c r="B2" s="43"/>
      <c r="C2" s="43"/>
      <c r="D2" s="43"/>
      <c r="E2" s="43"/>
      <c r="F2" s="43"/>
      <c r="G2" s="64"/>
      <c r="H2" s="64"/>
      <c r="I2" s="64"/>
      <c r="J2" s="64" t="s">
        <v>1</v>
      </c>
      <c r="K2" s="43"/>
      <c r="L2" s="65" t="s">
        <v>0</v>
      </c>
      <c r="M2" s="43"/>
      <c r="N2" s="65" t="s">
        <v>1</v>
      </c>
      <c r="O2" s="67" t="s">
        <v>0</v>
      </c>
      <c r="P2" s="64" t="s">
        <v>2</v>
      </c>
      <c r="Q2" s="119" t="s">
        <v>1</v>
      </c>
      <c r="R2" s="64" t="s">
        <v>0</v>
      </c>
      <c r="S2" s="10"/>
    </row>
    <row r="3" spans="1:20" x14ac:dyDescent="0.3">
      <c r="A3" s="43"/>
      <c r="B3" s="43"/>
      <c r="C3" s="43"/>
      <c r="D3" s="43"/>
      <c r="E3" s="43"/>
      <c r="F3" s="43"/>
      <c r="G3" s="64"/>
      <c r="H3" s="64"/>
      <c r="I3" s="64"/>
      <c r="J3" s="64"/>
      <c r="K3" s="43"/>
      <c r="L3" s="65"/>
      <c r="M3" s="43"/>
      <c r="N3" s="65"/>
      <c r="O3" s="67" t="s">
        <v>118</v>
      </c>
      <c r="P3" s="123" t="s">
        <v>104</v>
      </c>
      <c r="Q3" s="124" t="s">
        <v>104</v>
      </c>
      <c r="R3" s="64" t="s">
        <v>114</v>
      </c>
      <c r="S3" s="10"/>
    </row>
    <row r="4" spans="1:20" x14ac:dyDescent="0.3">
      <c r="A4" s="66"/>
      <c r="B4" s="66" t="s">
        <v>99</v>
      </c>
      <c r="C4" s="66"/>
      <c r="D4" s="66"/>
      <c r="E4" s="66"/>
      <c r="F4" s="66"/>
      <c r="G4" s="67" t="s">
        <v>3</v>
      </c>
      <c r="H4" s="67"/>
      <c r="I4" s="67"/>
      <c r="J4" s="67" t="s">
        <v>4</v>
      </c>
      <c r="K4" s="49"/>
      <c r="L4" s="65" t="s">
        <v>5</v>
      </c>
      <c r="M4" s="43"/>
      <c r="N4" s="65" t="s">
        <v>5</v>
      </c>
      <c r="O4" s="51"/>
      <c r="P4" s="68"/>
      <c r="R4" s="50"/>
      <c r="S4" s="10"/>
    </row>
    <row r="5" spans="1:20" x14ac:dyDescent="0.3">
      <c r="A5" s="43"/>
      <c r="B5" s="43"/>
      <c r="C5" s="51" t="s">
        <v>7</v>
      </c>
      <c r="D5" s="43"/>
      <c r="E5" s="43"/>
      <c r="F5" s="43"/>
      <c r="G5" s="69">
        <v>2350</v>
      </c>
      <c r="H5" s="43"/>
      <c r="I5" s="43" t="s">
        <v>8</v>
      </c>
      <c r="J5" s="53">
        <v>2400</v>
      </c>
      <c r="K5" s="43"/>
      <c r="L5" s="70">
        <v>2940</v>
      </c>
      <c r="M5" s="43"/>
      <c r="N5" s="71">
        <v>2940</v>
      </c>
      <c r="O5" s="53">
        <v>3162</v>
      </c>
      <c r="P5" s="72">
        <v>3162</v>
      </c>
      <c r="Q5" s="56">
        <v>3162</v>
      </c>
      <c r="R5" s="140">
        <v>3100</v>
      </c>
      <c r="S5" s="12"/>
      <c r="T5" s="7"/>
    </row>
    <row r="6" spans="1:20" x14ac:dyDescent="0.3">
      <c r="A6" s="43"/>
      <c r="B6" s="43"/>
      <c r="C6" s="43" t="s">
        <v>115</v>
      </c>
      <c r="D6" s="43"/>
      <c r="E6" s="43"/>
      <c r="F6" s="43"/>
      <c r="G6" s="69">
        <v>7192.64</v>
      </c>
      <c r="H6" s="43"/>
      <c r="I6" s="43"/>
      <c r="J6" s="53">
        <v>7192.64</v>
      </c>
      <c r="K6" s="43"/>
      <c r="L6" s="70">
        <v>4232.93</v>
      </c>
      <c r="M6" s="43"/>
      <c r="N6" s="52">
        <v>4232.93</v>
      </c>
      <c r="O6" s="53">
        <v>2474</v>
      </c>
      <c r="P6" s="72">
        <v>2218</v>
      </c>
      <c r="Q6" s="56">
        <v>2218</v>
      </c>
      <c r="R6" s="140">
        <v>5012</v>
      </c>
      <c r="S6" s="12"/>
      <c r="T6" s="7"/>
    </row>
    <row r="7" spans="1:20" ht="19.5" thickBot="1" x14ac:dyDescent="0.35">
      <c r="A7" s="43"/>
      <c r="B7" s="43"/>
      <c r="C7" s="51" t="s">
        <v>105</v>
      </c>
      <c r="D7" s="43"/>
      <c r="E7" s="43"/>
      <c r="F7" s="43"/>
      <c r="G7" s="69">
        <v>1000</v>
      </c>
      <c r="H7" s="43"/>
      <c r="I7" s="43"/>
      <c r="J7" s="53">
        <v>1163.68</v>
      </c>
      <c r="K7" s="43"/>
      <c r="L7" s="70">
        <v>4000</v>
      </c>
      <c r="M7" s="43"/>
      <c r="N7" s="71">
        <v>1938.72</v>
      </c>
      <c r="O7" s="53">
        <v>9000</v>
      </c>
      <c r="P7" s="72">
        <v>7839</v>
      </c>
      <c r="Q7" s="56">
        <v>3000</v>
      </c>
      <c r="R7" s="140">
        <v>4700</v>
      </c>
      <c r="S7" s="12"/>
      <c r="T7" s="7"/>
    </row>
    <row r="8" spans="1:20" ht="19.5" thickBot="1" x14ac:dyDescent="0.35">
      <c r="A8" s="66"/>
      <c r="B8" s="66" t="s">
        <v>9</v>
      </c>
      <c r="C8" s="66"/>
      <c r="D8" s="66"/>
      <c r="E8" s="66"/>
      <c r="F8" s="66"/>
      <c r="G8" s="73">
        <f>SUM(G5:G7)</f>
        <v>10542.64</v>
      </c>
      <c r="H8" s="66"/>
      <c r="I8" s="66"/>
      <c r="J8" s="57">
        <f>SUM(J5:J7)</f>
        <v>10756.32</v>
      </c>
      <c r="K8" s="66"/>
      <c r="L8" s="70">
        <f>SUM(L5:L7)</f>
        <v>11172.93</v>
      </c>
      <c r="M8" s="43"/>
      <c r="N8" s="71">
        <f>SUM(N5:N7)</f>
        <v>9111.65</v>
      </c>
      <c r="O8" s="131">
        <f>SUM(O5:O7)</f>
        <v>14636</v>
      </c>
      <c r="P8" s="74">
        <f>SUM(P5:P7)</f>
        <v>13219</v>
      </c>
      <c r="Q8" s="131">
        <f>SUM(Q5:Q7)</f>
        <v>8380</v>
      </c>
      <c r="R8" s="141">
        <f>SUM(R5:R7)</f>
        <v>12812</v>
      </c>
      <c r="S8" s="12"/>
      <c r="T8" s="7"/>
    </row>
    <row r="9" spans="1:20" x14ac:dyDescent="0.3">
      <c r="A9" s="43"/>
      <c r="B9" s="43"/>
      <c r="C9" s="43"/>
      <c r="D9" s="43"/>
      <c r="E9" s="43"/>
      <c r="F9" s="43"/>
      <c r="G9" s="43"/>
      <c r="H9" s="43"/>
      <c r="I9" s="43"/>
      <c r="J9" s="53"/>
      <c r="K9" s="43"/>
      <c r="L9" s="70"/>
      <c r="M9" s="43"/>
      <c r="N9" s="43"/>
      <c r="O9" s="53"/>
      <c r="P9" s="75"/>
      <c r="S9" s="12"/>
      <c r="T9" s="7"/>
    </row>
    <row r="10" spans="1:20" x14ac:dyDescent="0.3">
      <c r="A10" s="66"/>
      <c r="B10" s="66" t="s">
        <v>10</v>
      </c>
      <c r="C10" s="66"/>
      <c r="D10" s="66"/>
      <c r="E10" s="66"/>
      <c r="F10" s="66"/>
      <c r="G10" s="76"/>
      <c r="H10" s="66"/>
      <c r="I10" s="66"/>
      <c r="J10" s="77"/>
      <c r="K10" s="66"/>
      <c r="L10" s="70"/>
      <c r="M10" s="43"/>
      <c r="N10" s="43"/>
      <c r="O10" s="53"/>
      <c r="P10" s="72"/>
      <c r="S10" s="12"/>
      <c r="T10" s="7"/>
    </row>
    <row r="11" spans="1:20" x14ac:dyDescent="0.3">
      <c r="A11" s="43"/>
      <c r="B11" s="43"/>
      <c r="C11" s="43" t="s">
        <v>11</v>
      </c>
      <c r="D11" s="43"/>
      <c r="E11" s="43"/>
      <c r="F11" s="43"/>
      <c r="G11" s="53">
        <v>2250</v>
      </c>
      <c r="H11" s="43"/>
      <c r="I11" s="43" t="s">
        <v>12</v>
      </c>
      <c r="J11" s="53">
        <v>2250</v>
      </c>
      <c r="K11" s="43"/>
      <c r="L11" s="70">
        <v>2330</v>
      </c>
      <c r="M11" s="43"/>
      <c r="N11" s="53">
        <v>2180</v>
      </c>
      <c r="O11" s="53">
        <v>3400</v>
      </c>
      <c r="P11" s="72">
        <v>3400</v>
      </c>
      <c r="Q11" s="56">
        <v>3400</v>
      </c>
      <c r="R11" s="52">
        <v>3120</v>
      </c>
      <c r="S11" s="12"/>
      <c r="T11" s="7"/>
    </row>
    <row r="12" spans="1:20" x14ac:dyDescent="0.3">
      <c r="A12" s="43"/>
      <c r="B12" s="43"/>
      <c r="C12" s="43" t="s">
        <v>116</v>
      </c>
      <c r="D12" s="43"/>
      <c r="E12" s="43"/>
      <c r="F12" s="43"/>
      <c r="G12" s="53">
        <v>1927</v>
      </c>
      <c r="H12" s="43"/>
      <c r="I12" s="43"/>
      <c r="J12" s="53">
        <v>1927</v>
      </c>
      <c r="K12" s="43"/>
      <c r="L12" s="70">
        <v>1281.5</v>
      </c>
      <c r="M12" s="43"/>
      <c r="N12" s="53">
        <v>1281.5</v>
      </c>
      <c r="O12" s="53">
        <v>2111.73</v>
      </c>
      <c r="P12" s="72">
        <v>1798</v>
      </c>
      <c r="Q12" s="56">
        <v>1798</v>
      </c>
      <c r="R12" s="52">
        <v>2050.56</v>
      </c>
      <c r="S12" s="11"/>
    </row>
    <row r="13" spans="1:20" x14ac:dyDescent="0.3">
      <c r="A13" s="43"/>
      <c r="B13" s="43"/>
      <c r="C13" s="43" t="s">
        <v>105</v>
      </c>
      <c r="D13" s="43"/>
      <c r="E13" s="43"/>
      <c r="F13" s="43"/>
      <c r="G13" s="53"/>
      <c r="H13" s="43"/>
      <c r="I13" s="43"/>
      <c r="J13" s="53"/>
      <c r="K13" s="43"/>
      <c r="L13" s="70"/>
      <c r="M13" s="43"/>
      <c r="N13" s="53"/>
      <c r="O13" s="53"/>
      <c r="P13" s="72"/>
      <c r="Q13" s="56"/>
      <c r="R13" s="52">
        <v>700</v>
      </c>
      <c r="S13" s="11"/>
    </row>
    <row r="14" spans="1:20" ht="19.5" thickBot="1" x14ac:dyDescent="0.35">
      <c r="A14" s="43"/>
      <c r="B14" s="43"/>
      <c r="C14" s="43" t="s">
        <v>13</v>
      </c>
      <c r="D14" s="43"/>
      <c r="E14" s="43"/>
      <c r="F14" s="43"/>
      <c r="G14" s="43"/>
      <c r="H14" s="43"/>
      <c r="I14" s="43"/>
      <c r="J14" s="43"/>
      <c r="K14" s="43"/>
      <c r="L14" s="70"/>
      <c r="M14" s="43"/>
      <c r="N14" s="53"/>
      <c r="O14" s="53">
        <v>100</v>
      </c>
      <c r="P14" s="72">
        <v>100</v>
      </c>
      <c r="Q14" s="56">
        <v>27.5</v>
      </c>
      <c r="R14" s="52">
        <v>100</v>
      </c>
      <c r="S14" s="11"/>
    </row>
    <row r="15" spans="1:20" ht="19.5" thickBot="1" x14ac:dyDescent="0.35">
      <c r="A15" s="66"/>
      <c r="B15" s="66" t="s">
        <v>14</v>
      </c>
      <c r="C15" s="66"/>
      <c r="D15" s="66"/>
      <c r="E15" s="66"/>
      <c r="F15" s="66"/>
      <c r="G15" s="77">
        <f>SUM(G11:G14)</f>
        <v>4177</v>
      </c>
      <c r="H15" s="66"/>
      <c r="I15" s="66"/>
      <c r="J15" s="57">
        <f>SUM(J11:J14)</f>
        <v>4177</v>
      </c>
      <c r="K15" s="66"/>
      <c r="L15" s="70">
        <f>SUM(L11:L14)</f>
        <v>3611.5</v>
      </c>
      <c r="M15" s="43"/>
      <c r="N15" s="53">
        <f>SUM(N11:N14)</f>
        <v>3461.5</v>
      </c>
      <c r="O15" s="131">
        <f>SUM(O11:O14)</f>
        <v>5611.73</v>
      </c>
      <c r="P15" s="74">
        <f>SUM(P11:P14)</f>
        <v>5298</v>
      </c>
      <c r="Q15" s="131">
        <f>SUM(Q11:Q14)</f>
        <v>5225.5</v>
      </c>
      <c r="R15" s="142">
        <f>SUM(R11:R14)</f>
        <v>5970.5599999999995</v>
      </c>
      <c r="S15" s="11"/>
    </row>
    <row r="16" spans="1:20" ht="19.5" thickBot="1" x14ac:dyDescent="0.35">
      <c r="A16" s="66"/>
      <c r="B16" s="66"/>
      <c r="C16" s="66"/>
      <c r="D16" s="66"/>
      <c r="E16" s="66"/>
      <c r="F16" s="66"/>
      <c r="G16" s="76"/>
      <c r="H16" s="66"/>
      <c r="I16" s="66"/>
      <c r="J16" s="51"/>
      <c r="K16" s="66"/>
      <c r="L16" s="70"/>
      <c r="M16" s="43"/>
      <c r="N16" s="53"/>
      <c r="O16" s="53"/>
      <c r="P16" s="72"/>
      <c r="S16" s="11"/>
    </row>
    <row r="17" spans="1:27" ht="19.5" thickBot="1" x14ac:dyDescent="0.35">
      <c r="A17" s="66"/>
      <c r="B17" s="66" t="s">
        <v>15</v>
      </c>
      <c r="C17" s="66"/>
      <c r="D17" s="66"/>
      <c r="E17" s="66"/>
      <c r="F17" s="66"/>
      <c r="G17" s="73">
        <f>G8+G15</f>
        <v>14719.64</v>
      </c>
      <c r="H17" s="66"/>
      <c r="I17" s="66"/>
      <c r="J17" s="57">
        <f>SUM(J8+J15)</f>
        <v>14933.32</v>
      </c>
      <c r="K17" s="66"/>
      <c r="L17" s="70">
        <f>L8+L15</f>
        <v>14784.43</v>
      </c>
      <c r="M17" s="43"/>
      <c r="N17" s="53">
        <f>SUM(N8+N15)</f>
        <v>12573.15</v>
      </c>
      <c r="O17" s="131">
        <f>SUM(O8+O15)</f>
        <v>20247.73</v>
      </c>
      <c r="P17" s="74">
        <f>SUM(P8+P15)</f>
        <v>18517</v>
      </c>
      <c r="Q17" s="131">
        <f>SUM(Q8+Q15)</f>
        <v>13605.5</v>
      </c>
      <c r="R17" s="141">
        <f>SUM(R8+R15)</f>
        <v>18782.559999999998</v>
      </c>
      <c r="S17" s="11"/>
    </row>
    <row r="18" spans="1:27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70"/>
      <c r="M18" s="43"/>
      <c r="N18" s="53"/>
      <c r="O18" s="53"/>
      <c r="P18" s="72"/>
      <c r="S18" s="10"/>
    </row>
    <row r="19" spans="1:27" x14ac:dyDescent="0.3">
      <c r="A19" s="66"/>
      <c r="B19" s="66" t="s">
        <v>16</v>
      </c>
      <c r="C19" s="43"/>
      <c r="D19" s="43"/>
      <c r="E19" s="43"/>
      <c r="F19" s="43"/>
      <c r="G19" s="43"/>
      <c r="H19" s="43"/>
      <c r="I19" s="43"/>
      <c r="J19" s="43"/>
      <c r="K19" s="43"/>
      <c r="L19" s="70"/>
      <c r="M19" s="43"/>
      <c r="N19" s="53"/>
      <c r="O19" s="53"/>
      <c r="P19" s="72"/>
      <c r="S19" s="10"/>
    </row>
    <row r="20" spans="1:27" x14ac:dyDescent="0.3">
      <c r="A20" s="43"/>
      <c r="B20" s="43"/>
      <c r="C20" s="43" t="s">
        <v>17</v>
      </c>
      <c r="D20" s="43"/>
      <c r="E20" s="43"/>
      <c r="F20" s="43"/>
      <c r="G20" s="53">
        <v>9606</v>
      </c>
      <c r="H20" s="43"/>
      <c r="I20" s="43"/>
      <c r="J20" s="78">
        <v>10722.56</v>
      </c>
      <c r="K20" s="43"/>
      <c r="L20" s="70">
        <v>11280</v>
      </c>
      <c r="M20" s="43"/>
      <c r="N20" s="56">
        <v>9111.65</v>
      </c>
      <c r="O20" s="79">
        <v>14667</v>
      </c>
      <c r="P20" s="72">
        <v>13217</v>
      </c>
      <c r="Q20" s="55">
        <v>6348.43</v>
      </c>
      <c r="R20" s="52">
        <v>12855</v>
      </c>
      <c r="S20" s="11"/>
    </row>
    <row r="21" spans="1:27" ht="19.5" thickBot="1" x14ac:dyDescent="0.35">
      <c r="A21" s="43"/>
      <c r="B21" s="43"/>
      <c r="C21" s="43" t="s">
        <v>18</v>
      </c>
      <c r="D21" s="43"/>
      <c r="E21" s="43"/>
      <c r="F21" s="43"/>
      <c r="G21" s="53">
        <v>6065</v>
      </c>
      <c r="H21" s="43"/>
      <c r="I21" s="43"/>
      <c r="J21" s="53">
        <v>2453.4</v>
      </c>
      <c r="K21" s="43"/>
      <c r="L21" s="70">
        <v>6199</v>
      </c>
      <c r="M21" s="43"/>
      <c r="N21" s="78">
        <v>4963.75</v>
      </c>
      <c r="O21" s="53">
        <v>5725</v>
      </c>
      <c r="P21" s="72">
        <v>9100</v>
      </c>
      <c r="Q21" s="56">
        <v>6651.09</v>
      </c>
      <c r="R21" s="52">
        <v>5922</v>
      </c>
      <c r="S21" s="11"/>
    </row>
    <row r="22" spans="1:27" ht="19.5" thickBot="1" x14ac:dyDescent="0.35">
      <c r="A22" s="43"/>
      <c r="B22" s="66" t="s">
        <v>19</v>
      </c>
      <c r="C22" s="43"/>
      <c r="D22" s="43"/>
      <c r="E22" s="43"/>
      <c r="F22" s="43"/>
      <c r="G22" s="53">
        <f>SUM(G20:G21)</f>
        <v>15671</v>
      </c>
      <c r="H22" s="43"/>
      <c r="I22" s="43"/>
      <c r="J22" s="53">
        <f>SUM(J20:J21)</f>
        <v>13175.96</v>
      </c>
      <c r="K22" s="43"/>
      <c r="L22" s="70">
        <f>SUM(L20:L21)</f>
        <v>17479</v>
      </c>
      <c r="M22" s="43"/>
      <c r="N22" s="53">
        <f t="shared" ref="N22:O22" si="0">SUM(N20:N21)</f>
        <v>14075.4</v>
      </c>
      <c r="O22" s="131">
        <f t="shared" si="0"/>
        <v>20392</v>
      </c>
      <c r="P22" s="74">
        <f>SUM(P20+P21)</f>
        <v>22317</v>
      </c>
      <c r="Q22" s="131">
        <f>SUM(Q20+Q21)</f>
        <v>12999.52</v>
      </c>
      <c r="R22" s="131">
        <f>SUM(R20:R21)</f>
        <v>18777</v>
      </c>
      <c r="S22" s="11"/>
    </row>
    <row r="23" spans="1:27" ht="19.5" thickBot="1" x14ac:dyDescent="0.35">
      <c r="A23" s="43"/>
      <c r="B23" s="43"/>
      <c r="C23" s="43"/>
      <c r="D23" s="43"/>
      <c r="E23" s="43"/>
      <c r="F23" s="43"/>
      <c r="G23" s="53"/>
      <c r="H23" s="43"/>
      <c r="I23" s="43"/>
      <c r="J23" s="53"/>
      <c r="K23" s="43"/>
      <c r="L23" s="80"/>
      <c r="M23" s="43"/>
      <c r="N23" s="53"/>
      <c r="O23" s="53"/>
      <c r="P23" s="72"/>
      <c r="S23" s="9"/>
    </row>
    <row r="24" spans="1:27" ht="19.5" thickBot="1" x14ac:dyDescent="0.35">
      <c r="A24" s="66" t="s">
        <v>20</v>
      </c>
      <c r="B24" s="66"/>
      <c r="C24" s="43"/>
      <c r="D24" s="43"/>
      <c r="E24" s="43"/>
      <c r="F24" s="43"/>
      <c r="G24" s="53">
        <f>G17-G22</f>
        <v>-951.36000000000058</v>
      </c>
      <c r="H24" s="43"/>
      <c r="I24" s="43"/>
      <c r="J24" s="53">
        <f>J17-J22</f>
        <v>1757.3600000000006</v>
      </c>
      <c r="K24" s="43"/>
      <c r="L24" s="70">
        <f>L17-L22</f>
        <v>-2694.5699999999997</v>
      </c>
      <c r="M24" s="43"/>
      <c r="N24" s="53">
        <f>SUM(N17-N22)</f>
        <v>-1502.25</v>
      </c>
      <c r="O24" s="131">
        <f>SUM(O17-O22)</f>
        <v>-144.27000000000044</v>
      </c>
      <c r="P24" s="72">
        <f>SUM(P17-P22)</f>
        <v>-3800</v>
      </c>
      <c r="Q24" s="56">
        <v>4193.2</v>
      </c>
      <c r="R24" s="131">
        <f>SUM(R17-R22)</f>
        <v>5.5599999999976717</v>
      </c>
      <c r="S24" s="9"/>
    </row>
    <row r="25" spans="1:27" x14ac:dyDescent="0.3">
      <c r="A25" s="43"/>
      <c r="B25" s="43"/>
      <c r="C25" s="43"/>
      <c r="D25" s="43"/>
      <c r="E25" s="43"/>
      <c r="F25" s="43"/>
      <c r="G25" s="53"/>
      <c r="H25" s="43"/>
      <c r="I25" s="43"/>
      <c r="J25" s="43"/>
      <c r="K25" s="43"/>
      <c r="L25" s="70"/>
      <c r="M25" s="43"/>
      <c r="N25" s="53"/>
      <c r="O25" s="53"/>
      <c r="P25" s="72"/>
      <c r="S25" s="10"/>
    </row>
    <row r="26" spans="1:27" x14ac:dyDescent="0.3">
      <c r="A26" s="43"/>
      <c r="B26" s="49"/>
      <c r="C26" s="49"/>
      <c r="D26" s="43"/>
      <c r="E26" s="43"/>
      <c r="F26" s="43"/>
      <c r="G26" s="53"/>
      <c r="H26" s="43"/>
      <c r="I26" s="43"/>
      <c r="J26" s="53"/>
      <c r="K26" s="43"/>
      <c r="L26" s="70"/>
      <c r="M26" s="43"/>
      <c r="N26" s="53"/>
      <c r="O26" s="53"/>
      <c r="P26" s="81"/>
      <c r="Q26" s="2"/>
      <c r="R26" s="56"/>
      <c r="S26" s="9"/>
    </row>
    <row r="27" spans="1:27" x14ac:dyDescent="0.3">
      <c r="A27" s="1"/>
      <c r="B27" s="10"/>
      <c r="M27" s="5"/>
      <c r="P27" s="30"/>
      <c r="R27" s="56"/>
      <c r="S27" s="9"/>
    </row>
    <row r="28" spans="1:27" x14ac:dyDescent="0.3">
      <c r="V28" s="33"/>
      <c r="W28" s="33"/>
      <c r="X28" s="33"/>
      <c r="Y28" s="33"/>
      <c r="Z28" s="33"/>
      <c r="AA28" s="33"/>
    </row>
    <row r="29" spans="1:27" x14ac:dyDescent="0.3">
      <c r="C29" s="2"/>
    </row>
    <row r="30" spans="1:27" x14ac:dyDescent="0.3">
      <c r="L30" s="13"/>
      <c r="M30" s="5"/>
      <c r="N30" s="2"/>
      <c r="O30" s="2"/>
      <c r="P30" s="14"/>
      <c r="Q30" s="2"/>
    </row>
    <row r="31" spans="1:27" x14ac:dyDescent="0.3">
      <c r="C31" s="2"/>
      <c r="Q31" s="2"/>
    </row>
    <row r="32" spans="1:27" x14ac:dyDescent="0.3">
      <c r="Q32" s="2"/>
    </row>
    <row r="36" spans="2:2" x14ac:dyDescent="0.3">
      <c r="B36" s="5"/>
    </row>
  </sheetData>
  <phoneticPr fontId="6" type="noConversion"/>
  <printOptions gridLines="1"/>
  <pageMargins left="0.25" right="0.25" top="0.75" bottom="0.75" header="0.3" footer="0.3"/>
  <pageSetup scale="88" orientation="portrait" horizontalDpi="4294967293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6"/>
  <sheetViews>
    <sheetView workbookViewId="0">
      <selection activeCell="M19" sqref="M19"/>
    </sheetView>
  </sheetViews>
  <sheetFormatPr defaultColWidth="11" defaultRowHeight="21" x14ac:dyDescent="0.35"/>
  <cols>
    <col min="4" max="4" width="33" customWidth="1"/>
    <col min="5" max="5" width="10.875" hidden="1" customWidth="1"/>
    <col min="6" max="7" width="0" hidden="1" customWidth="1"/>
    <col min="8" max="8" width="10.5" hidden="1" customWidth="1"/>
    <col min="9" max="9" width="0.125" hidden="1" customWidth="1"/>
    <col min="10" max="11" width="0.125" customWidth="1"/>
    <col min="12" max="12" width="23.875" style="86" customWidth="1"/>
    <col min="13" max="13" width="40.125" customWidth="1"/>
  </cols>
  <sheetData>
    <row r="1" spans="1:22" ht="33" customHeight="1" x14ac:dyDescent="0.35">
      <c r="A1" s="82" t="s">
        <v>117</v>
      </c>
      <c r="B1" s="3"/>
      <c r="C1" s="3"/>
      <c r="D1" s="48"/>
      <c r="I1" t="s">
        <v>120</v>
      </c>
      <c r="K1" s="43"/>
      <c r="M1" s="43"/>
    </row>
    <row r="2" spans="1:22" x14ac:dyDescent="0.35">
      <c r="A2" s="83"/>
      <c r="B2" s="84"/>
      <c r="C2" s="84"/>
      <c r="D2" s="85"/>
      <c r="E2" s="86"/>
      <c r="F2" s="87" t="s">
        <v>0</v>
      </c>
      <c r="G2" s="87" t="s">
        <v>1</v>
      </c>
      <c r="H2" s="87" t="s">
        <v>0</v>
      </c>
      <c r="I2" s="136" t="s">
        <v>119</v>
      </c>
      <c r="J2" s="118"/>
      <c r="K2" s="120"/>
      <c r="L2" s="136" t="s">
        <v>0</v>
      </c>
      <c r="M2" s="10"/>
    </row>
    <row r="3" spans="1:22" x14ac:dyDescent="0.35">
      <c r="A3" s="86" t="s">
        <v>21</v>
      </c>
      <c r="B3" s="88"/>
      <c r="C3" s="89"/>
      <c r="D3" s="89"/>
      <c r="E3" s="86"/>
      <c r="F3" s="90"/>
      <c r="G3" s="91"/>
      <c r="H3" s="91"/>
      <c r="I3" s="91">
        <v>250</v>
      </c>
      <c r="J3" s="92">
        <v>500</v>
      </c>
      <c r="K3" s="95">
        <v>82.06</v>
      </c>
      <c r="L3" s="143">
        <v>250</v>
      </c>
      <c r="M3" s="44"/>
    </row>
    <row r="4" spans="1:22" x14ac:dyDescent="0.35">
      <c r="A4" s="86" t="s">
        <v>22</v>
      </c>
      <c r="B4" s="88"/>
      <c r="C4" s="89"/>
      <c r="D4" s="89"/>
      <c r="E4" s="86"/>
      <c r="F4" s="90">
        <v>300</v>
      </c>
      <c r="G4" s="91">
        <v>245.1</v>
      </c>
      <c r="H4" s="91">
        <v>300</v>
      </c>
      <c r="I4" s="91">
        <v>400</v>
      </c>
      <c r="J4" s="93">
        <v>400</v>
      </c>
      <c r="K4" s="95">
        <v>408.82</v>
      </c>
      <c r="L4" s="143">
        <v>400</v>
      </c>
      <c r="M4" s="45"/>
    </row>
    <row r="5" spans="1:22" x14ac:dyDescent="0.35">
      <c r="A5" s="86" t="s">
        <v>23</v>
      </c>
      <c r="B5" s="88"/>
      <c r="C5" s="89"/>
      <c r="D5" s="89"/>
      <c r="E5" s="86"/>
      <c r="F5" s="90">
        <v>500</v>
      </c>
      <c r="G5" s="91">
        <v>617.47</v>
      </c>
      <c r="H5" s="91">
        <v>300</v>
      </c>
      <c r="I5" s="91">
        <v>400</v>
      </c>
      <c r="J5" s="92">
        <v>400</v>
      </c>
      <c r="K5" s="95">
        <v>84.75</v>
      </c>
      <c r="L5" s="143">
        <v>400</v>
      </c>
      <c r="M5" s="45"/>
    </row>
    <row r="6" spans="1:22" x14ac:dyDescent="0.35">
      <c r="A6" s="86" t="s">
        <v>24</v>
      </c>
      <c r="B6" s="88"/>
      <c r="C6" s="89"/>
      <c r="D6" s="89"/>
      <c r="E6" s="86"/>
      <c r="F6" s="90">
        <v>1400</v>
      </c>
      <c r="G6" s="91">
        <v>1847.57</v>
      </c>
      <c r="H6" s="91">
        <v>1800</v>
      </c>
      <c r="I6" s="91">
        <v>1400</v>
      </c>
      <c r="J6" s="92">
        <v>1400</v>
      </c>
      <c r="K6" s="95">
        <v>1525.2</v>
      </c>
      <c r="L6" s="143">
        <v>1700</v>
      </c>
      <c r="M6" s="45"/>
      <c r="N6" s="10"/>
      <c r="O6" s="10"/>
    </row>
    <row r="7" spans="1:22" x14ac:dyDescent="0.35">
      <c r="A7" s="86" t="s">
        <v>25</v>
      </c>
      <c r="B7" s="88"/>
      <c r="C7" s="89"/>
      <c r="D7" s="89"/>
      <c r="E7" s="86"/>
      <c r="F7" s="90">
        <v>200</v>
      </c>
      <c r="G7" s="91">
        <v>305.13</v>
      </c>
      <c r="H7" s="91">
        <v>300</v>
      </c>
      <c r="I7" s="91">
        <v>300</v>
      </c>
      <c r="J7" s="92">
        <v>300</v>
      </c>
      <c r="K7" s="95">
        <v>511.62</v>
      </c>
      <c r="L7" s="143">
        <v>300</v>
      </c>
      <c r="M7" s="45"/>
      <c r="N7" s="10"/>
      <c r="O7" s="10"/>
      <c r="P7" s="10"/>
      <c r="Q7" s="10"/>
      <c r="R7" s="10"/>
      <c r="S7" s="10"/>
      <c r="T7" s="10"/>
      <c r="U7" s="10"/>
      <c r="V7" s="10"/>
    </row>
    <row r="8" spans="1:22" x14ac:dyDescent="0.35">
      <c r="A8" s="86" t="s">
        <v>26</v>
      </c>
      <c r="B8" s="88"/>
      <c r="C8" s="89"/>
      <c r="D8" s="89"/>
      <c r="E8" s="86"/>
      <c r="F8" s="90"/>
      <c r="G8" s="91"/>
      <c r="H8" s="91"/>
      <c r="I8" s="94"/>
      <c r="J8" s="92"/>
      <c r="L8" s="143"/>
      <c r="M8" s="7"/>
    </row>
    <row r="9" spans="1:22" x14ac:dyDescent="0.35">
      <c r="A9" s="86" t="s">
        <v>27</v>
      </c>
      <c r="B9" s="88"/>
      <c r="C9" s="89"/>
      <c r="D9" s="89"/>
      <c r="E9" s="86"/>
      <c r="F9" s="90">
        <v>300</v>
      </c>
      <c r="G9" s="91">
        <v>0</v>
      </c>
      <c r="H9" s="91">
        <v>300</v>
      </c>
      <c r="I9" s="91">
        <v>300</v>
      </c>
      <c r="J9" s="92">
        <v>300</v>
      </c>
      <c r="K9" s="2">
        <v>0</v>
      </c>
      <c r="L9" s="143">
        <v>300</v>
      </c>
      <c r="M9" s="45"/>
    </row>
    <row r="10" spans="1:22" x14ac:dyDescent="0.35">
      <c r="A10" s="86" t="s">
        <v>28</v>
      </c>
      <c r="B10" s="88"/>
      <c r="C10" s="89"/>
      <c r="D10" s="89"/>
      <c r="E10" s="86"/>
      <c r="F10" s="90">
        <v>500</v>
      </c>
      <c r="G10" s="91">
        <v>0</v>
      </c>
      <c r="H10" s="91">
        <v>0</v>
      </c>
      <c r="I10" s="91">
        <v>200</v>
      </c>
      <c r="J10" s="92">
        <v>0</v>
      </c>
      <c r="K10" s="2">
        <v>0</v>
      </c>
      <c r="L10" s="143">
        <v>200</v>
      </c>
      <c r="M10" s="45"/>
    </row>
    <row r="11" spans="1:22" x14ac:dyDescent="0.35">
      <c r="A11" s="86" t="s">
        <v>97</v>
      </c>
      <c r="B11" s="88"/>
      <c r="C11" s="89"/>
      <c r="D11" s="89"/>
      <c r="E11" s="86"/>
      <c r="F11" s="90">
        <v>250</v>
      </c>
      <c r="G11" s="91">
        <v>50</v>
      </c>
      <c r="H11" s="91">
        <v>250</v>
      </c>
      <c r="I11" s="91">
        <v>250</v>
      </c>
      <c r="J11" s="92">
        <v>250</v>
      </c>
      <c r="K11" s="121">
        <v>0</v>
      </c>
      <c r="L11" s="144">
        <v>250</v>
      </c>
      <c r="M11" s="45"/>
    </row>
    <row r="12" spans="1:22" x14ac:dyDescent="0.35">
      <c r="A12" s="86" t="s">
        <v>29</v>
      </c>
      <c r="B12" s="88"/>
      <c r="C12" s="89"/>
      <c r="D12" s="89"/>
      <c r="E12" s="86"/>
      <c r="F12" s="90">
        <v>75</v>
      </c>
      <c r="G12" s="91">
        <v>0</v>
      </c>
      <c r="H12" s="91">
        <v>75</v>
      </c>
      <c r="I12" s="91">
        <v>50</v>
      </c>
      <c r="J12" s="92">
        <v>75</v>
      </c>
      <c r="K12" s="2">
        <v>0</v>
      </c>
      <c r="L12" s="143">
        <v>50</v>
      </c>
      <c r="M12" s="45"/>
    </row>
    <row r="13" spans="1:22" x14ac:dyDescent="0.35">
      <c r="A13" s="86" t="s">
        <v>30</v>
      </c>
      <c r="B13" s="88"/>
      <c r="C13" s="89"/>
      <c r="D13" s="89"/>
      <c r="E13" s="86"/>
      <c r="F13" s="90">
        <v>200</v>
      </c>
      <c r="G13" s="91">
        <v>56</v>
      </c>
      <c r="H13" s="91">
        <v>200</v>
      </c>
      <c r="I13" s="91">
        <v>275</v>
      </c>
      <c r="J13" s="92">
        <v>275</v>
      </c>
      <c r="K13" s="2">
        <v>0</v>
      </c>
      <c r="L13" s="143">
        <v>275</v>
      </c>
      <c r="M13" s="46"/>
    </row>
    <row r="14" spans="1:22" x14ac:dyDescent="0.35">
      <c r="A14" s="86" t="s">
        <v>31</v>
      </c>
      <c r="B14" s="88"/>
      <c r="C14" s="89"/>
      <c r="D14" s="89"/>
      <c r="E14" s="86"/>
      <c r="F14" s="90">
        <v>200</v>
      </c>
      <c r="G14" s="91">
        <v>200</v>
      </c>
      <c r="H14" s="91">
        <v>200</v>
      </c>
      <c r="I14" s="91">
        <v>200</v>
      </c>
      <c r="J14" s="92">
        <v>200</v>
      </c>
      <c r="K14" s="95">
        <v>200</v>
      </c>
      <c r="L14" s="143">
        <v>200</v>
      </c>
      <c r="M14" s="45"/>
    </row>
    <row r="15" spans="1:22" x14ac:dyDescent="0.35">
      <c r="A15" s="139" t="s">
        <v>109</v>
      </c>
      <c r="B15" s="88"/>
      <c r="C15" s="89"/>
      <c r="D15" s="89"/>
      <c r="E15" s="86"/>
      <c r="F15" s="90">
        <v>50</v>
      </c>
      <c r="G15" s="91">
        <v>125.08</v>
      </c>
      <c r="H15" s="91">
        <v>65</v>
      </c>
      <c r="I15" s="91">
        <v>50</v>
      </c>
      <c r="J15" s="92">
        <v>50</v>
      </c>
      <c r="K15" s="2">
        <v>0</v>
      </c>
      <c r="L15" s="143">
        <v>50</v>
      </c>
      <c r="M15" s="45"/>
    </row>
    <row r="16" spans="1:22" x14ac:dyDescent="0.35">
      <c r="A16" s="86" t="s">
        <v>110</v>
      </c>
      <c r="B16" s="88"/>
      <c r="C16" s="89"/>
      <c r="D16" s="89"/>
      <c r="E16" s="86"/>
      <c r="F16" s="90">
        <v>50</v>
      </c>
      <c r="G16" s="91">
        <v>0</v>
      </c>
      <c r="H16" s="91">
        <v>50</v>
      </c>
      <c r="I16" s="91">
        <v>50</v>
      </c>
      <c r="J16" s="92">
        <v>50</v>
      </c>
      <c r="K16" s="2">
        <v>0</v>
      </c>
      <c r="L16" s="143">
        <v>50</v>
      </c>
      <c r="M16" s="45"/>
    </row>
    <row r="17" spans="1:13" x14ac:dyDescent="0.35">
      <c r="A17" s="86" t="s">
        <v>111</v>
      </c>
      <c r="B17" s="88"/>
      <c r="C17" s="89"/>
      <c r="D17" s="89"/>
      <c r="E17" s="86"/>
      <c r="F17" s="90">
        <v>600</v>
      </c>
      <c r="G17" s="91">
        <v>565.4</v>
      </c>
      <c r="H17" s="91">
        <v>625</v>
      </c>
      <c r="I17" s="91">
        <v>500</v>
      </c>
      <c r="J17" s="92">
        <v>650</v>
      </c>
      <c r="K17" s="95">
        <v>392.39</v>
      </c>
      <c r="L17" s="143">
        <v>500</v>
      </c>
      <c r="M17" s="45"/>
    </row>
    <row r="18" spans="1:13" x14ac:dyDescent="0.35">
      <c r="A18" s="86" t="s">
        <v>96</v>
      </c>
      <c r="B18" s="88"/>
      <c r="C18" s="89"/>
      <c r="D18" s="89"/>
      <c r="E18" s="86"/>
      <c r="F18" s="90">
        <v>100</v>
      </c>
      <c r="G18" s="91">
        <v>0</v>
      </c>
      <c r="H18" s="91">
        <v>100</v>
      </c>
      <c r="I18" s="91">
        <v>500</v>
      </c>
      <c r="J18" s="92">
        <v>500</v>
      </c>
      <c r="K18" s="95">
        <v>413.46</v>
      </c>
      <c r="L18" s="143">
        <v>250</v>
      </c>
      <c r="M18" s="45"/>
    </row>
    <row r="19" spans="1:13" x14ac:dyDescent="0.35">
      <c r="A19" s="86" t="s">
        <v>32</v>
      </c>
      <c r="B19" s="88"/>
      <c r="C19" s="89"/>
      <c r="D19" s="89"/>
      <c r="E19" s="86"/>
      <c r="F19" s="90">
        <v>25</v>
      </c>
      <c r="G19" s="91">
        <v>0</v>
      </c>
      <c r="H19" s="91">
        <v>25</v>
      </c>
      <c r="I19" s="91">
        <v>25</v>
      </c>
      <c r="J19" s="92">
        <v>25</v>
      </c>
      <c r="K19" s="2">
        <v>0</v>
      </c>
      <c r="L19" s="143">
        <v>25</v>
      </c>
      <c r="M19" s="45"/>
    </row>
    <row r="20" spans="1:13" x14ac:dyDescent="0.35">
      <c r="A20" s="86" t="s">
        <v>33</v>
      </c>
      <c r="B20" s="88"/>
      <c r="C20" s="89"/>
      <c r="D20" s="89"/>
      <c r="E20" s="86"/>
      <c r="F20" s="90">
        <v>75</v>
      </c>
      <c r="G20" s="91">
        <v>0</v>
      </c>
      <c r="H20" s="91">
        <v>75</v>
      </c>
      <c r="I20" s="91">
        <v>50</v>
      </c>
      <c r="J20" s="92">
        <v>50</v>
      </c>
      <c r="K20" s="95">
        <v>60.97</v>
      </c>
      <c r="L20" s="143">
        <v>50</v>
      </c>
      <c r="M20" s="45"/>
    </row>
    <row r="21" spans="1:13" x14ac:dyDescent="0.35">
      <c r="A21" s="86" t="s">
        <v>106</v>
      </c>
      <c r="B21" s="88"/>
      <c r="C21" s="89"/>
      <c r="D21" s="89"/>
      <c r="E21" s="86"/>
      <c r="F21" s="90">
        <v>100</v>
      </c>
      <c r="G21" s="91">
        <v>100</v>
      </c>
      <c r="H21" s="91">
        <v>0</v>
      </c>
      <c r="I21" s="91">
        <v>0</v>
      </c>
      <c r="J21" s="92">
        <v>100</v>
      </c>
      <c r="K21" s="95">
        <v>100</v>
      </c>
      <c r="L21" s="143">
        <v>100</v>
      </c>
      <c r="M21" s="45"/>
    </row>
    <row r="22" spans="1:13" x14ac:dyDescent="0.35">
      <c r="A22" s="86" t="s">
        <v>34</v>
      </c>
      <c r="B22" s="88"/>
      <c r="C22" s="89"/>
      <c r="D22" s="89"/>
      <c r="E22" s="86"/>
      <c r="F22" s="90">
        <v>600</v>
      </c>
      <c r="G22" s="91">
        <v>450</v>
      </c>
      <c r="H22" s="91">
        <v>200</v>
      </c>
      <c r="I22" s="91">
        <v>400</v>
      </c>
      <c r="J22" s="93">
        <v>0</v>
      </c>
      <c r="K22" s="2">
        <v>0</v>
      </c>
      <c r="L22" s="143">
        <v>400</v>
      </c>
      <c r="M22" s="45"/>
    </row>
    <row r="23" spans="1:13" x14ac:dyDescent="0.35">
      <c r="A23" s="86" t="s">
        <v>35</v>
      </c>
      <c r="B23" s="88"/>
      <c r="C23" s="89"/>
      <c r="D23" s="89"/>
      <c r="E23" s="86"/>
      <c r="F23" s="90">
        <v>99</v>
      </c>
      <c r="G23" s="91">
        <v>99</v>
      </c>
      <c r="H23" s="91">
        <v>99</v>
      </c>
      <c r="I23" s="91">
        <v>105</v>
      </c>
      <c r="J23" s="92">
        <v>105</v>
      </c>
      <c r="K23" s="2">
        <v>0</v>
      </c>
      <c r="L23" s="143">
        <v>152</v>
      </c>
      <c r="M23" s="45"/>
    </row>
    <row r="24" spans="1:13" ht="21.75" thickBot="1" x14ac:dyDescent="0.4">
      <c r="A24" s="86" t="s">
        <v>98</v>
      </c>
      <c r="B24" s="88"/>
      <c r="C24" s="89"/>
      <c r="D24" s="89"/>
      <c r="E24" s="86"/>
      <c r="F24" s="87"/>
      <c r="G24" s="91"/>
      <c r="H24" s="95"/>
      <c r="I24" s="91">
        <v>20</v>
      </c>
      <c r="J24" s="92">
        <v>20</v>
      </c>
      <c r="K24" s="2">
        <v>0</v>
      </c>
      <c r="L24" s="143">
        <v>20</v>
      </c>
      <c r="M24" s="45"/>
    </row>
    <row r="25" spans="1:13" ht="21.75" thickBot="1" x14ac:dyDescent="0.4">
      <c r="A25" s="84" t="s">
        <v>36</v>
      </c>
      <c r="B25" s="96"/>
      <c r="C25" s="97"/>
      <c r="D25" s="97"/>
      <c r="E25" s="86"/>
      <c r="F25" s="90">
        <f t="shared" ref="F25:K25" si="0">SUM(F3:F24)</f>
        <v>5624</v>
      </c>
      <c r="G25" s="91">
        <f t="shared" si="0"/>
        <v>4660.75</v>
      </c>
      <c r="H25" s="91">
        <f t="shared" si="0"/>
        <v>4964</v>
      </c>
      <c r="I25" s="137">
        <f t="shared" si="0"/>
        <v>5725</v>
      </c>
      <c r="J25" s="98">
        <f t="shared" si="0"/>
        <v>5650</v>
      </c>
      <c r="K25" s="95">
        <f t="shared" si="0"/>
        <v>3779.2699999999995</v>
      </c>
      <c r="L25" s="145">
        <f>SUM(L3:L24)</f>
        <v>5922</v>
      </c>
      <c r="M25" s="47"/>
    </row>
    <row r="26" spans="1:13" x14ac:dyDescent="0.35">
      <c r="A26" s="84"/>
      <c r="B26" s="96"/>
      <c r="C26" s="97"/>
      <c r="D26" s="97"/>
      <c r="E26" s="86"/>
      <c r="F26" s="91"/>
      <c r="G26" s="86"/>
      <c r="H26" s="86"/>
      <c r="I26" s="86"/>
      <c r="J26" s="86"/>
    </row>
  </sheetData>
  <phoneticPr fontId="6" type="noConversion"/>
  <printOptions gridLines="1"/>
  <pageMargins left="0.75" right="0.75" top="1" bottom="1" header="0.5" footer="0.5"/>
  <pageSetup scale="92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1"/>
  <sheetViews>
    <sheetView topLeftCell="A26" workbookViewId="0">
      <selection activeCell="N15" sqref="N15"/>
    </sheetView>
  </sheetViews>
  <sheetFormatPr defaultColWidth="11" defaultRowHeight="23.25" x14ac:dyDescent="0.35"/>
  <cols>
    <col min="5" max="5" width="34.125" customWidth="1"/>
    <col min="6" max="6" width="13.125" hidden="1" customWidth="1"/>
    <col min="7" max="7" width="0" hidden="1" customWidth="1"/>
    <col min="8" max="8" width="0.125" hidden="1" customWidth="1"/>
    <col min="9" max="9" width="18.875" hidden="1" customWidth="1"/>
    <col min="10" max="11" width="0.125" customWidth="1"/>
    <col min="12" max="12" width="20" style="103" customWidth="1"/>
  </cols>
  <sheetData>
    <row r="1" spans="1:12" s="43" customFormat="1" ht="30" customHeight="1" x14ac:dyDescent="0.35">
      <c r="A1" s="117" t="s">
        <v>123</v>
      </c>
      <c r="B1" s="101"/>
      <c r="C1" s="101"/>
      <c r="D1" s="101"/>
      <c r="E1" s="101"/>
      <c r="F1" s="62"/>
      <c r="G1" s="62"/>
      <c r="H1" s="62"/>
      <c r="I1" s="62"/>
      <c r="J1" s="62"/>
      <c r="K1" s="50"/>
      <c r="L1" s="103"/>
    </row>
    <row r="2" spans="1:12" s="43" customFormat="1" x14ac:dyDescent="0.35">
      <c r="A2" s="100"/>
      <c r="B2" s="100"/>
      <c r="C2" s="101"/>
      <c r="D2" s="101"/>
      <c r="E2" s="101"/>
      <c r="F2" s="102" t="s">
        <v>0</v>
      </c>
      <c r="G2" s="103" t="s">
        <v>1</v>
      </c>
      <c r="H2" s="103" t="s">
        <v>0</v>
      </c>
      <c r="I2" s="138" t="s">
        <v>0</v>
      </c>
      <c r="J2" s="112"/>
      <c r="K2" s="122"/>
      <c r="L2" s="138" t="s">
        <v>0</v>
      </c>
    </row>
    <row r="3" spans="1:12" s="43" customFormat="1" x14ac:dyDescent="0.35">
      <c r="A3" s="102"/>
      <c r="B3" s="101"/>
      <c r="C3" s="101"/>
      <c r="D3" s="101"/>
      <c r="E3" s="101"/>
      <c r="F3" s="102" t="s">
        <v>5</v>
      </c>
      <c r="G3" s="103" t="s">
        <v>5</v>
      </c>
      <c r="H3" s="103" t="s">
        <v>6</v>
      </c>
      <c r="I3" s="138" t="s">
        <v>121</v>
      </c>
      <c r="J3" s="112"/>
      <c r="K3" s="50"/>
      <c r="L3" s="138" t="s">
        <v>114</v>
      </c>
    </row>
    <row r="4" spans="1:12" s="43" customFormat="1" x14ac:dyDescent="0.35">
      <c r="A4" s="101" t="s">
        <v>37</v>
      </c>
      <c r="B4" s="101"/>
      <c r="C4" s="102"/>
      <c r="D4" s="102"/>
      <c r="E4" s="102"/>
      <c r="F4" s="101"/>
      <c r="G4" s="103"/>
      <c r="H4" s="103"/>
      <c r="I4" s="103"/>
      <c r="J4" s="104"/>
      <c r="L4" s="103"/>
    </row>
    <row r="5" spans="1:12" s="43" customFormat="1" x14ac:dyDescent="0.35">
      <c r="A5" s="102"/>
      <c r="B5" s="102" t="s">
        <v>38</v>
      </c>
      <c r="C5" s="102"/>
      <c r="D5" s="102"/>
      <c r="E5" s="105"/>
      <c r="F5" s="106">
        <v>450</v>
      </c>
      <c r="G5" s="107">
        <v>384.66</v>
      </c>
      <c r="H5" s="106">
        <v>450</v>
      </c>
      <c r="I5" s="107">
        <v>300</v>
      </c>
      <c r="J5" s="108">
        <v>300</v>
      </c>
      <c r="K5" s="112">
        <v>287.5</v>
      </c>
      <c r="L5" s="104">
        <v>300</v>
      </c>
    </row>
    <row r="6" spans="1:12" s="43" customFormat="1" x14ac:dyDescent="0.35">
      <c r="A6" s="102"/>
      <c r="B6" s="102" t="s">
        <v>39</v>
      </c>
      <c r="C6" s="102"/>
      <c r="D6" s="102"/>
      <c r="E6" s="102"/>
      <c r="F6" s="106">
        <v>600</v>
      </c>
      <c r="G6" s="107">
        <v>0</v>
      </c>
      <c r="H6" s="106">
        <v>600</v>
      </c>
      <c r="I6" s="107">
        <v>1000</v>
      </c>
      <c r="J6" s="104">
        <v>1000</v>
      </c>
      <c r="K6" s="112">
        <v>972.85</v>
      </c>
      <c r="L6" s="104">
        <v>1000</v>
      </c>
    </row>
    <row r="7" spans="1:12" s="43" customFormat="1" ht="24" thickBot="1" x14ac:dyDescent="0.4">
      <c r="A7" s="102"/>
      <c r="B7" s="102" t="s">
        <v>40</v>
      </c>
      <c r="C7" s="102"/>
      <c r="D7" s="102"/>
      <c r="E7" s="109"/>
      <c r="F7" s="106">
        <v>400</v>
      </c>
      <c r="G7" s="107">
        <v>368.42</v>
      </c>
      <c r="H7" s="106">
        <v>400</v>
      </c>
      <c r="I7" s="107">
        <v>100</v>
      </c>
      <c r="J7" s="104">
        <v>500</v>
      </c>
      <c r="K7" s="112">
        <v>56</v>
      </c>
      <c r="L7" s="104">
        <v>100</v>
      </c>
    </row>
    <row r="8" spans="1:12" s="43" customFormat="1" ht="24" thickBot="1" x14ac:dyDescent="0.4">
      <c r="A8" s="102"/>
      <c r="B8" s="102"/>
      <c r="C8" s="102"/>
      <c r="D8" s="101" t="s">
        <v>46</v>
      </c>
      <c r="E8" s="109"/>
      <c r="F8" s="106"/>
      <c r="G8" s="107"/>
      <c r="H8" s="106"/>
      <c r="I8" s="125">
        <f>SUM(I5:I7)</f>
        <v>1400</v>
      </c>
      <c r="J8" s="110">
        <f>SUM(J5:J7)</f>
        <v>1800</v>
      </c>
      <c r="K8" s="132">
        <f>SUM(K5:K7)</f>
        <v>1316.35</v>
      </c>
      <c r="L8" s="125">
        <f>SUM(L5:L7)</f>
        <v>1400</v>
      </c>
    </row>
    <row r="9" spans="1:12" s="43" customFormat="1" x14ac:dyDescent="0.35">
      <c r="A9" s="102"/>
      <c r="B9" s="102"/>
      <c r="C9" s="102"/>
      <c r="D9" s="101"/>
      <c r="E9" s="109"/>
      <c r="F9" s="106"/>
      <c r="G9" s="107"/>
      <c r="H9" s="106"/>
      <c r="I9" s="107"/>
      <c r="J9" s="133"/>
      <c r="K9" s="134"/>
      <c r="L9" s="103"/>
    </row>
    <row r="10" spans="1:12" s="43" customFormat="1" x14ac:dyDescent="0.35">
      <c r="A10" s="101" t="s">
        <v>41</v>
      </c>
      <c r="B10" s="101"/>
      <c r="C10" s="101"/>
      <c r="D10" s="101"/>
      <c r="E10" s="109"/>
      <c r="F10" s="106"/>
      <c r="G10" s="107"/>
      <c r="H10" s="106"/>
      <c r="I10" s="107"/>
      <c r="J10" s="108"/>
      <c r="K10" s="54"/>
      <c r="L10" s="103"/>
    </row>
    <row r="11" spans="1:12" s="43" customFormat="1" x14ac:dyDescent="0.35">
      <c r="A11" s="102"/>
      <c r="B11" s="102" t="s">
        <v>42</v>
      </c>
      <c r="C11" s="102"/>
      <c r="D11" s="102"/>
      <c r="E11" s="109"/>
      <c r="F11" s="106">
        <v>2940</v>
      </c>
      <c r="G11" s="107">
        <v>2976</v>
      </c>
      <c r="H11" s="106">
        <v>3162</v>
      </c>
      <c r="I11" s="107">
        <v>3162</v>
      </c>
      <c r="J11" s="104">
        <v>3162</v>
      </c>
      <c r="K11" s="112">
        <v>3162</v>
      </c>
      <c r="L11" s="113">
        <v>3100</v>
      </c>
    </row>
    <row r="12" spans="1:12" s="43" customFormat="1" x14ac:dyDescent="0.35">
      <c r="A12" s="102"/>
      <c r="B12" s="102" t="s">
        <v>43</v>
      </c>
      <c r="C12" s="102"/>
      <c r="D12" s="102"/>
      <c r="E12" s="109"/>
      <c r="F12" s="106">
        <v>15</v>
      </c>
      <c r="G12" s="107">
        <v>0</v>
      </c>
      <c r="H12" s="106">
        <v>15</v>
      </c>
      <c r="I12" s="107">
        <v>30</v>
      </c>
      <c r="J12" s="104">
        <v>30</v>
      </c>
      <c r="K12" s="112">
        <v>11.8</v>
      </c>
      <c r="L12" s="104">
        <v>30</v>
      </c>
    </row>
    <row r="13" spans="1:12" s="43" customFormat="1" x14ac:dyDescent="0.35">
      <c r="A13" s="102"/>
      <c r="B13" s="102" t="s">
        <v>44</v>
      </c>
      <c r="C13" s="102"/>
      <c r="D13" s="102"/>
      <c r="E13" s="102"/>
      <c r="F13" s="106">
        <v>2000</v>
      </c>
      <c r="G13" s="107">
        <v>1397.57</v>
      </c>
      <c r="H13" s="106">
        <v>2700</v>
      </c>
      <c r="I13" s="107">
        <v>2500</v>
      </c>
      <c r="J13" s="104">
        <v>2000</v>
      </c>
      <c r="K13" s="112">
        <v>933.28</v>
      </c>
      <c r="L13" s="104">
        <v>2500</v>
      </c>
    </row>
    <row r="14" spans="1:12" s="43" customFormat="1" x14ac:dyDescent="0.35">
      <c r="A14" s="102"/>
      <c r="B14" s="102" t="s">
        <v>45</v>
      </c>
      <c r="C14" s="102"/>
      <c r="D14" s="102"/>
      <c r="E14" s="102"/>
      <c r="F14" s="106">
        <v>500</v>
      </c>
      <c r="G14" s="107">
        <v>0</v>
      </c>
      <c r="H14" s="106">
        <v>700</v>
      </c>
      <c r="I14" s="106">
        <v>1900</v>
      </c>
      <c r="J14" s="104">
        <v>1900</v>
      </c>
      <c r="K14" s="54">
        <v>0</v>
      </c>
      <c r="L14" s="107">
        <v>1700</v>
      </c>
    </row>
    <row r="15" spans="1:12" s="43" customFormat="1" x14ac:dyDescent="0.35">
      <c r="A15" s="102"/>
      <c r="B15" s="102" t="s">
        <v>107</v>
      </c>
      <c r="C15" s="102"/>
      <c r="D15" s="102"/>
      <c r="E15" s="102"/>
      <c r="F15" s="106"/>
      <c r="G15" s="107"/>
      <c r="H15" s="106"/>
      <c r="I15" s="106">
        <v>700</v>
      </c>
      <c r="J15" s="104">
        <v>0</v>
      </c>
      <c r="K15" s="52">
        <v>0</v>
      </c>
      <c r="L15" s="148">
        <v>0</v>
      </c>
    </row>
    <row r="16" spans="1:12" s="43" customFormat="1" ht="24" thickBot="1" x14ac:dyDescent="0.4">
      <c r="A16" s="102"/>
      <c r="B16" s="102" t="s">
        <v>108</v>
      </c>
      <c r="C16" s="102"/>
      <c r="D16" s="102"/>
      <c r="E16" s="109"/>
      <c r="F16" s="106">
        <v>450</v>
      </c>
      <c r="G16" s="107">
        <v>0</v>
      </c>
      <c r="H16" s="106">
        <v>700</v>
      </c>
      <c r="I16" s="106">
        <v>850</v>
      </c>
      <c r="J16" s="104">
        <v>0</v>
      </c>
      <c r="K16" s="52">
        <v>0</v>
      </c>
      <c r="L16" s="113">
        <v>0</v>
      </c>
    </row>
    <row r="17" spans="1:12" s="43" customFormat="1" ht="24" thickBot="1" x14ac:dyDescent="0.4">
      <c r="A17" s="102"/>
      <c r="B17" s="102"/>
      <c r="C17" s="102"/>
      <c r="D17" s="101" t="s">
        <v>46</v>
      </c>
      <c r="E17" s="109"/>
      <c r="F17" s="106"/>
      <c r="G17" s="107"/>
      <c r="H17" s="106"/>
      <c r="I17" s="135">
        <f>SUM(I11:I16)</f>
        <v>9142</v>
      </c>
      <c r="J17" s="111">
        <f>SUM(J11:J16)</f>
        <v>7092</v>
      </c>
      <c r="K17" s="132">
        <f>SUM(K11:K16)</f>
        <v>4107.08</v>
      </c>
      <c r="L17" s="125">
        <f>SUM(L11:L16)</f>
        <v>7330</v>
      </c>
    </row>
    <row r="18" spans="1:12" s="43" customFormat="1" x14ac:dyDescent="0.35">
      <c r="A18" s="100"/>
      <c r="B18" s="102"/>
      <c r="C18" s="102"/>
      <c r="D18" s="102"/>
      <c r="E18" s="102"/>
      <c r="F18" s="102"/>
      <c r="G18" s="107"/>
      <c r="H18" s="106"/>
      <c r="I18" s="107"/>
      <c r="J18" s="108"/>
      <c r="L18" s="103"/>
    </row>
    <row r="19" spans="1:12" s="43" customFormat="1" x14ac:dyDescent="0.35">
      <c r="A19" s="101" t="s">
        <v>47</v>
      </c>
      <c r="B19" s="101"/>
      <c r="C19" s="102"/>
      <c r="D19" s="102"/>
      <c r="E19" s="102"/>
      <c r="F19" s="102"/>
      <c r="G19" s="107"/>
      <c r="H19" s="106"/>
      <c r="I19" s="107"/>
      <c r="J19" s="112"/>
      <c r="L19" s="103"/>
    </row>
    <row r="20" spans="1:12" s="43" customFormat="1" x14ac:dyDescent="0.35">
      <c r="A20" s="102"/>
      <c r="B20" s="102" t="s">
        <v>48</v>
      </c>
      <c r="C20" s="102"/>
      <c r="D20" s="102"/>
      <c r="E20" s="102"/>
      <c r="F20" s="106">
        <v>100</v>
      </c>
      <c r="G20" s="107">
        <v>100</v>
      </c>
      <c r="H20" s="106">
        <v>100</v>
      </c>
      <c r="I20" s="106">
        <v>100</v>
      </c>
      <c r="J20" s="113">
        <v>100</v>
      </c>
      <c r="K20" s="127">
        <v>100</v>
      </c>
      <c r="L20" s="113">
        <v>100</v>
      </c>
    </row>
    <row r="21" spans="1:12" s="43" customFormat="1" x14ac:dyDescent="0.35">
      <c r="A21" s="102"/>
      <c r="B21" s="102" t="s">
        <v>49</v>
      </c>
      <c r="C21" s="102"/>
      <c r="D21" s="102"/>
      <c r="E21" s="102"/>
      <c r="F21" s="106">
        <v>100</v>
      </c>
      <c r="G21" s="107">
        <v>100</v>
      </c>
      <c r="H21" s="106">
        <v>100</v>
      </c>
      <c r="I21" s="106">
        <v>100</v>
      </c>
      <c r="J21" s="113">
        <v>100</v>
      </c>
      <c r="K21" s="127">
        <v>100</v>
      </c>
      <c r="L21" s="113">
        <v>100</v>
      </c>
    </row>
    <row r="22" spans="1:12" s="43" customFormat="1" x14ac:dyDescent="0.35">
      <c r="A22" s="102"/>
      <c r="B22" s="102" t="s">
        <v>50</v>
      </c>
      <c r="C22" s="102"/>
      <c r="D22" s="102"/>
      <c r="E22" s="102"/>
      <c r="F22" s="106">
        <v>100</v>
      </c>
      <c r="G22" s="107">
        <v>100</v>
      </c>
      <c r="H22" s="106">
        <v>100</v>
      </c>
      <c r="I22" s="106">
        <v>100</v>
      </c>
      <c r="J22" s="113">
        <v>100</v>
      </c>
      <c r="K22" s="127">
        <v>100</v>
      </c>
      <c r="L22" s="113">
        <v>100</v>
      </c>
    </row>
    <row r="23" spans="1:12" s="43" customFormat="1" x14ac:dyDescent="0.35">
      <c r="A23" s="102"/>
      <c r="B23" s="102" t="s">
        <v>51</v>
      </c>
      <c r="C23" s="102"/>
      <c r="D23" s="102"/>
      <c r="E23" s="102"/>
      <c r="F23" s="106">
        <v>100</v>
      </c>
      <c r="G23" s="107">
        <v>100</v>
      </c>
      <c r="H23" s="106">
        <v>100</v>
      </c>
      <c r="I23" s="106">
        <v>100</v>
      </c>
      <c r="J23" s="113">
        <v>100</v>
      </c>
      <c r="K23" s="127">
        <v>100</v>
      </c>
      <c r="L23" s="113">
        <v>100</v>
      </c>
    </row>
    <row r="24" spans="1:12" s="43" customFormat="1" x14ac:dyDescent="0.35">
      <c r="A24" s="102"/>
      <c r="B24" s="102" t="s">
        <v>52</v>
      </c>
      <c r="C24" s="102"/>
      <c r="D24" s="102"/>
      <c r="E24" s="102"/>
      <c r="F24" s="106">
        <v>100</v>
      </c>
      <c r="G24" s="107">
        <v>100</v>
      </c>
      <c r="H24" s="106">
        <v>100</v>
      </c>
      <c r="I24" s="106">
        <v>100</v>
      </c>
      <c r="J24" s="113">
        <v>100</v>
      </c>
      <c r="K24" s="127">
        <v>100</v>
      </c>
      <c r="L24" s="113">
        <v>100</v>
      </c>
    </row>
    <row r="25" spans="1:12" s="43" customFormat="1" x14ac:dyDescent="0.35">
      <c r="A25" s="102"/>
      <c r="B25" s="102" t="s">
        <v>53</v>
      </c>
      <c r="C25" s="102"/>
      <c r="D25" s="102"/>
      <c r="E25" s="102"/>
      <c r="F25" s="106"/>
      <c r="G25" s="107"/>
      <c r="H25" s="106"/>
      <c r="I25" s="106">
        <v>100</v>
      </c>
      <c r="J25" s="113"/>
      <c r="K25" s="127"/>
      <c r="L25" s="113">
        <v>100</v>
      </c>
    </row>
    <row r="26" spans="1:12" s="43" customFormat="1" ht="24" thickBot="1" x14ac:dyDescent="0.4">
      <c r="A26" s="102"/>
      <c r="B26" s="102" t="s">
        <v>54</v>
      </c>
      <c r="C26" s="102"/>
      <c r="D26" s="102"/>
      <c r="E26" s="102"/>
      <c r="F26" s="106">
        <v>100</v>
      </c>
      <c r="G26" s="107">
        <v>100</v>
      </c>
      <c r="H26" s="106">
        <v>100</v>
      </c>
      <c r="I26" s="106">
        <v>125</v>
      </c>
      <c r="J26" s="113">
        <v>100</v>
      </c>
      <c r="K26" s="127">
        <v>100</v>
      </c>
      <c r="L26" s="113">
        <v>125</v>
      </c>
    </row>
    <row r="27" spans="1:12" s="43" customFormat="1" ht="24" thickBot="1" x14ac:dyDescent="0.4">
      <c r="A27" s="114"/>
      <c r="B27" s="102"/>
      <c r="C27" s="102"/>
      <c r="D27" s="101" t="s">
        <v>46</v>
      </c>
      <c r="E27" s="102"/>
      <c r="F27" s="102"/>
      <c r="G27" s="107"/>
      <c r="H27" s="106"/>
      <c r="I27" s="125">
        <f>SUM(I20:I26)</f>
        <v>725</v>
      </c>
      <c r="J27" s="115">
        <f>SUM(J20:J26)</f>
        <v>600</v>
      </c>
      <c r="K27" s="125">
        <f>SUM(K20:K26)</f>
        <v>600</v>
      </c>
      <c r="L27" s="125">
        <f>SUM(L20:L26)</f>
        <v>725</v>
      </c>
    </row>
    <row r="28" spans="1:12" s="43" customFormat="1" x14ac:dyDescent="0.35">
      <c r="A28" s="102"/>
      <c r="B28" s="102"/>
      <c r="C28" s="102"/>
      <c r="D28" s="100"/>
      <c r="E28" s="100"/>
      <c r="F28" s="106"/>
      <c r="G28" s="107"/>
      <c r="H28" s="106"/>
      <c r="I28" s="106"/>
      <c r="J28" s="113"/>
      <c r="K28" s="55"/>
      <c r="L28" s="106"/>
    </row>
    <row r="29" spans="1:12" s="43" customFormat="1" x14ac:dyDescent="0.35">
      <c r="A29" s="101" t="s">
        <v>55</v>
      </c>
      <c r="B29" s="101"/>
      <c r="C29" s="102"/>
      <c r="D29" s="102"/>
      <c r="E29" s="102"/>
      <c r="F29" s="102"/>
      <c r="G29" s="107"/>
      <c r="H29" s="106"/>
      <c r="I29" s="107"/>
      <c r="J29" s="113"/>
      <c r="K29" s="54"/>
      <c r="L29" s="103"/>
    </row>
    <row r="30" spans="1:12" s="43" customFormat="1" x14ac:dyDescent="0.35">
      <c r="A30" s="102"/>
      <c r="B30" s="102" t="s">
        <v>56</v>
      </c>
      <c r="C30" s="102"/>
      <c r="D30" s="102"/>
      <c r="E30" s="102"/>
      <c r="F30" s="106">
        <v>200</v>
      </c>
      <c r="G30" s="107">
        <v>200</v>
      </c>
      <c r="H30" s="106">
        <v>200</v>
      </c>
      <c r="I30" s="106">
        <v>200</v>
      </c>
      <c r="J30" s="113">
        <v>200</v>
      </c>
      <c r="K30" s="127">
        <v>200</v>
      </c>
      <c r="L30" s="113">
        <v>200</v>
      </c>
    </row>
    <row r="31" spans="1:12" s="43" customFormat="1" x14ac:dyDescent="0.35">
      <c r="A31" s="102"/>
      <c r="B31" s="102" t="s">
        <v>57</v>
      </c>
      <c r="C31" s="102"/>
      <c r="D31" s="102"/>
      <c r="E31" s="102"/>
      <c r="F31" s="106">
        <v>100</v>
      </c>
      <c r="G31" s="107">
        <v>100</v>
      </c>
      <c r="H31" s="106">
        <v>100</v>
      </c>
      <c r="I31" s="106">
        <v>100</v>
      </c>
      <c r="J31" s="113">
        <v>100</v>
      </c>
      <c r="K31" s="127">
        <v>100</v>
      </c>
      <c r="L31" s="113">
        <v>100</v>
      </c>
    </row>
    <row r="32" spans="1:12" s="43" customFormat="1" x14ac:dyDescent="0.35">
      <c r="A32" s="102"/>
      <c r="B32" s="102" t="s">
        <v>103</v>
      </c>
      <c r="C32" s="102"/>
      <c r="D32" s="102"/>
      <c r="E32" s="102"/>
      <c r="F32" s="106"/>
      <c r="G32" s="107"/>
      <c r="H32" s="106"/>
      <c r="I32" s="106">
        <v>300</v>
      </c>
      <c r="J32" s="113">
        <v>300</v>
      </c>
      <c r="K32" s="127">
        <v>300</v>
      </c>
      <c r="L32" s="113">
        <v>300</v>
      </c>
    </row>
    <row r="33" spans="1:12" s="43" customFormat="1" x14ac:dyDescent="0.35">
      <c r="A33" s="102"/>
      <c r="B33" s="102" t="s">
        <v>58</v>
      </c>
      <c r="C33" s="102"/>
      <c r="D33" s="102"/>
      <c r="E33" s="102"/>
      <c r="F33" s="106">
        <v>300</v>
      </c>
      <c r="G33" s="107">
        <v>300</v>
      </c>
      <c r="H33" s="106">
        <v>300</v>
      </c>
      <c r="I33" s="106">
        <v>300</v>
      </c>
      <c r="J33" s="113">
        <v>300</v>
      </c>
      <c r="K33" s="127">
        <v>300</v>
      </c>
      <c r="L33" s="113">
        <v>300</v>
      </c>
    </row>
    <row r="34" spans="1:12" s="43" customFormat="1" x14ac:dyDescent="0.35">
      <c r="A34" s="102"/>
      <c r="B34" s="102" t="s">
        <v>59</v>
      </c>
      <c r="C34" s="102"/>
      <c r="D34" s="102"/>
      <c r="E34" s="102"/>
      <c r="F34" s="106">
        <v>200</v>
      </c>
      <c r="G34" s="107">
        <v>200</v>
      </c>
      <c r="H34" s="106">
        <v>200</v>
      </c>
      <c r="I34" s="106">
        <v>200</v>
      </c>
      <c r="J34" s="113">
        <v>200</v>
      </c>
      <c r="K34" s="127">
        <v>200</v>
      </c>
      <c r="L34" s="113">
        <v>200</v>
      </c>
    </row>
    <row r="35" spans="1:12" s="43" customFormat="1" x14ac:dyDescent="0.35">
      <c r="A35" s="102"/>
      <c r="B35" s="102" t="s">
        <v>60</v>
      </c>
      <c r="C35" s="102"/>
      <c r="D35" s="102"/>
      <c r="E35" s="102"/>
      <c r="F35" s="106">
        <v>200</v>
      </c>
      <c r="G35" s="107">
        <v>200</v>
      </c>
      <c r="H35" s="106">
        <v>200</v>
      </c>
      <c r="I35" s="106">
        <v>200</v>
      </c>
      <c r="J35" s="113">
        <v>200</v>
      </c>
      <c r="K35" s="127">
        <v>200</v>
      </c>
      <c r="L35" s="113">
        <v>200</v>
      </c>
    </row>
    <row r="36" spans="1:12" s="43" customFormat="1" x14ac:dyDescent="0.35">
      <c r="A36" s="102"/>
      <c r="B36" s="102" t="s">
        <v>61</v>
      </c>
      <c r="C36" s="102"/>
      <c r="D36" s="102"/>
      <c r="E36" s="102"/>
      <c r="F36" s="106">
        <v>100</v>
      </c>
      <c r="G36" s="107">
        <v>100</v>
      </c>
      <c r="H36" s="106">
        <v>100</v>
      </c>
      <c r="I36" s="106">
        <v>100</v>
      </c>
      <c r="J36" s="113">
        <v>100</v>
      </c>
      <c r="K36" s="127">
        <v>100</v>
      </c>
      <c r="L36" s="113">
        <v>100</v>
      </c>
    </row>
    <row r="37" spans="1:12" s="43" customFormat="1" x14ac:dyDescent="0.35">
      <c r="A37" s="102"/>
      <c r="B37" s="102" t="s">
        <v>62</v>
      </c>
      <c r="C37" s="102"/>
      <c r="D37" s="102"/>
      <c r="E37" s="102"/>
      <c r="F37" s="106">
        <v>100</v>
      </c>
      <c r="G37" s="107">
        <v>100</v>
      </c>
      <c r="H37" s="106">
        <v>100</v>
      </c>
      <c r="I37" s="106">
        <v>100</v>
      </c>
      <c r="J37" s="113">
        <v>100</v>
      </c>
      <c r="K37" s="127">
        <v>100</v>
      </c>
      <c r="L37" s="113">
        <v>100</v>
      </c>
    </row>
    <row r="38" spans="1:12" s="43" customFormat="1" x14ac:dyDescent="0.35">
      <c r="A38" s="114"/>
      <c r="B38" s="102" t="s">
        <v>63</v>
      </c>
      <c r="C38" s="102"/>
      <c r="D38" s="102"/>
      <c r="E38" s="102"/>
      <c r="F38" s="106">
        <v>200</v>
      </c>
      <c r="G38" s="107">
        <v>200</v>
      </c>
      <c r="H38" s="106">
        <v>200</v>
      </c>
      <c r="I38" s="106">
        <v>200</v>
      </c>
      <c r="J38" s="113">
        <v>200</v>
      </c>
      <c r="K38" s="127">
        <v>200</v>
      </c>
      <c r="L38" s="113">
        <v>200</v>
      </c>
    </row>
    <row r="39" spans="1:12" s="43" customFormat="1" x14ac:dyDescent="0.35">
      <c r="A39" s="114"/>
      <c r="B39" s="102" t="s">
        <v>112</v>
      </c>
      <c r="C39" s="102"/>
      <c r="D39" s="102"/>
      <c r="E39" s="102"/>
      <c r="F39" s="106"/>
      <c r="G39" s="107"/>
      <c r="H39" s="106"/>
      <c r="I39" s="106">
        <v>200</v>
      </c>
      <c r="J39" s="113"/>
      <c r="K39" s="127"/>
      <c r="L39" s="113">
        <v>200</v>
      </c>
    </row>
    <row r="40" spans="1:12" s="43" customFormat="1" x14ac:dyDescent="0.35">
      <c r="A40" s="102"/>
      <c r="B40" s="102" t="s">
        <v>64</v>
      </c>
      <c r="C40" s="102"/>
      <c r="D40" s="102"/>
      <c r="E40" s="102"/>
      <c r="F40" s="106">
        <v>200</v>
      </c>
      <c r="G40" s="107">
        <v>200</v>
      </c>
      <c r="H40" s="106">
        <v>200</v>
      </c>
      <c r="I40" s="106">
        <v>200</v>
      </c>
      <c r="J40" s="113">
        <v>200</v>
      </c>
      <c r="K40" s="127">
        <v>200</v>
      </c>
      <c r="L40" s="113">
        <v>200</v>
      </c>
    </row>
    <row r="41" spans="1:12" s="43" customFormat="1" x14ac:dyDescent="0.35">
      <c r="A41" s="102"/>
      <c r="B41" s="102" t="s">
        <v>65</v>
      </c>
      <c r="C41" s="102"/>
      <c r="D41" s="102"/>
      <c r="E41" s="102"/>
      <c r="F41" s="106">
        <v>100</v>
      </c>
      <c r="G41" s="107">
        <v>100</v>
      </c>
      <c r="H41" s="106">
        <v>100</v>
      </c>
      <c r="I41" s="106">
        <v>100</v>
      </c>
      <c r="J41" s="113">
        <v>100</v>
      </c>
      <c r="K41" s="127">
        <v>100</v>
      </c>
      <c r="L41" s="113">
        <v>100</v>
      </c>
    </row>
    <row r="42" spans="1:12" s="43" customFormat="1" x14ac:dyDescent="0.35">
      <c r="A42" s="102"/>
      <c r="B42" s="102" t="s">
        <v>54</v>
      </c>
      <c r="C42" s="102"/>
      <c r="D42" s="102"/>
      <c r="E42" s="102"/>
      <c r="F42" s="106">
        <v>500</v>
      </c>
      <c r="G42" s="107">
        <v>500</v>
      </c>
      <c r="H42" s="106">
        <v>500</v>
      </c>
      <c r="I42" s="106">
        <v>500</v>
      </c>
      <c r="J42" s="113">
        <v>500</v>
      </c>
      <c r="K42" s="127">
        <v>500</v>
      </c>
      <c r="L42" s="113">
        <v>500</v>
      </c>
    </row>
    <row r="43" spans="1:12" s="43" customFormat="1" x14ac:dyDescent="0.35">
      <c r="A43" s="102"/>
      <c r="B43" s="102" t="s">
        <v>66</v>
      </c>
      <c r="C43" s="102"/>
      <c r="D43" s="102"/>
      <c r="E43" s="102"/>
      <c r="F43" s="106">
        <v>100</v>
      </c>
      <c r="G43" s="107">
        <v>100</v>
      </c>
      <c r="H43" s="106">
        <v>100</v>
      </c>
      <c r="I43" s="106">
        <v>100</v>
      </c>
      <c r="J43" s="113">
        <v>100</v>
      </c>
      <c r="K43" s="127">
        <v>100</v>
      </c>
      <c r="L43" s="113">
        <v>100</v>
      </c>
    </row>
    <row r="44" spans="1:12" s="43" customFormat="1" x14ac:dyDescent="0.35">
      <c r="A44" s="102"/>
      <c r="B44" s="102" t="s">
        <v>67</v>
      </c>
      <c r="C44" s="102"/>
      <c r="D44" s="102"/>
      <c r="E44" s="102"/>
      <c r="F44" s="106">
        <v>300</v>
      </c>
      <c r="G44" s="107">
        <v>300</v>
      </c>
      <c r="H44" s="106">
        <v>300</v>
      </c>
      <c r="I44" s="106">
        <v>300</v>
      </c>
      <c r="J44" s="113">
        <v>300</v>
      </c>
      <c r="K44" s="127">
        <v>300</v>
      </c>
      <c r="L44" s="113">
        <v>300</v>
      </c>
    </row>
    <row r="45" spans="1:12" s="43" customFormat="1" x14ac:dyDescent="0.35">
      <c r="A45" s="102"/>
      <c r="B45" s="102" t="s">
        <v>68</v>
      </c>
      <c r="C45" s="102"/>
      <c r="D45" s="102"/>
      <c r="E45" s="102"/>
      <c r="F45" s="106">
        <v>100</v>
      </c>
      <c r="G45" s="107">
        <v>100</v>
      </c>
      <c r="H45" s="106">
        <v>100</v>
      </c>
      <c r="I45" s="106">
        <v>100</v>
      </c>
      <c r="J45" s="113">
        <v>100</v>
      </c>
      <c r="K45" s="127">
        <v>100</v>
      </c>
      <c r="L45" s="113">
        <v>100</v>
      </c>
    </row>
    <row r="46" spans="1:12" s="43" customFormat="1" x14ac:dyDescent="0.35">
      <c r="A46" s="102"/>
      <c r="B46" s="102" t="s">
        <v>69</v>
      </c>
      <c r="C46" s="102"/>
      <c r="D46" s="102"/>
      <c r="E46" s="102"/>
      <c r="F46" s="106">
        <v>100</v>
      </c>
      <c r="G46" s="107">
        <v>100</v>
      </c>
      <c r="H46" s="106">
        <v>100</v>
      </c>
      <c r="I46" s="106">
        <v>100</v>
      </c>
      <c r="J46" s="113">
        <v>100</v>
      </c>
      <c r="K46" s="127">
        <v>100</v>
      </c>
      <c r="L46" s="113">
        <v>100</v>
      </c>
    </row>
    <row r="47" spans="1:12" s="43" customFormat="1" ht="24" thickBot="1" x14ac:dyDescent="0.4">
      <c r="A47" s="102"/>
      <c r="B47" s="102" t="s">
        <v>70</v>
      </c>
      <c r="C47" s="102"/>
      <c r="D47" s="102"/>
      <c r="E47" s="102"/>
      <c r="F47" s="106"/>
      <c r="G47" s="107"/>
      <c r="H47" s="106"/>
      <c r="I47" s="106">
        <v>100</v>
      </c>
      <c r="J47" s="113"/>
      <c r="K47" s="127"/>
      <c r="L47" s="113">
        <v>100</v>
      </c>
    </row>
    <row r="48" spans="1:12" s="43" customFormat="1" ht="24" thickBot="1" x14ac:dyDescent="0.4">
      <c r="A48" s="102"/>
      <c r="B48" s="102"/>
      <c r="C48" s="102"/>
      <c r="D48" s="101" t="s">
        <v>46</v>
      </c>
      <c r="E48" s="100"/>
      <c r="F48" s="106">
        <f>SUM(F30:F46)</f>
        <v>2800</v>
      </c>
      <c r="G48" s="106">
        <f>SUM(G30:G46)</f>
        <v>2800</v>
      </c>
      <c r="H48" s="106">
        <f>SUM(H30:H46)</f>
        <v>2800</v>
      </c>
      <c r="I48" s="135">
        <f>SUM(I30:I47)</f>
        <v>3400</v>
      </c>
      <c r="J48" s="115">
        <f>SUM(J30:J46)</f>
        <v>3100</v>
      </c>
      <c r="K48" s="125">
        <f>SUM(K30:K46)</f>
        <v>3100</v>
      </c>
      <c r="L48" s="125">
        <f>SUM(L30:L47)</f>
        <v>3400</v>
      </c>
    </row>
    <row r="49" spans="1:12" s="43" customFormat="1" ht="24" thickBot="1" x14ac:dyDescent="0.4">
      <c r="A49" s="103"/>
      <c r="B49" s="103"/>
      <c r="C49" s="103"/>
      <c r="D49" s="103"/>
      <c r="E49" s="103"/>
      <c r="F49" s="102"/>
      <c r="G49" s="107"/>
      <c r="H49" s="106"/>
      <c r="I49" s="107"/>
      <c r="J49" s="104"/>
      <c r="L49" s="103"/>
    </row>
    <row r="50" spans="1:12" s="43" customFormat="1" ht="24" thickBot="1" x14ac:dyDescent="0.4">
      <c r="A50" s="62" t="s">
        <v>71</v>
      </c>
      <c r="B50" s="62"/>
      <c r="C50" s="62"/>
      <c r="D50" s="62"/>
      <c r="E50" s="62"/>
      <c r="F50" s="107" t="e">
        <f>#REF!+F48+F28</f>
        <v>#REF!</v>
      </c>
      <c r="G50" s="107" t="e">
        <f>#REF!+G28+G48</f>
        <v>#REF!</v>
      </c>
      <c r="H50" s="106" t="e">
        <f>SUM(#REF!+H28+H48)</f>
        <v>#REF!</v>
      </c>
      <c r="I50" s="125">
        <f>SUM(I8+I17+I27+I48)</f>
        <v>14667</v>
      </c>
      <c r="J50" s="116">
        <f>SUM(J8+J17+J27+J48)</f>
        <v>12592</v>
      </c>
      <c r="K50" s="125">
        <f>SUM(K8+K17+K27+K56)</f>
        <v>6023.43</v>
      </c>
      <c r="L50" s="125">
        <f>SUM(L8+L17+L27+L48)</f>
        <v>12855</v>
      </c>
    </row>
    <row r="51" spans="1:12" s="43" customFormat="1" x14ac:dyDescent="0.35">
      <c r="A51" s="86"/>
      <c r="B51" s="86"/>
      <c r="C51" s="86"/>
      <c r="D51" s="86"/>
      <c r="E51" s="86"/>
      <c r="F51" s="86"/>
      <c r="G51" s="86"/>
      <c r="H51" s="86"/>
      <c r="I51" s="86"/>
      <c r="J51" s="99"/>
      <c r="L51" s="103"/>
    </row>
  </sheetData>
  <phoneticPr fontId="6" type="noConversion"/>
  <printOptions gridLines="1"/>
  <pageMargins left="0.75" right="0.75" top="1" bottom="1" header="0.5" footer="0.5"/>
  <pageSetup scale="56" orientation="portrait" horizontalDpi="4294967293"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workbookViewId="0">
      <selection activeCell="F2" sqref="F2"/>
    </sheetView>
  </sheetViews>
  <sheetFormatPr defaultColWidth="11" defaultRowHeight="15.75" x14ac:dyDescent="0.25"/>
  <cols>
    <col min="6" max="6" width="14.125" hidden="1" customWidth="1"/>
    <col min="8" max="8" width="13.625" customWidth="1"/>
    <col min="9" max="9" width="13.5" customWidth="1"/>
    <col min="10" max="10" width="12.625" customWidth="1"/>
    <col min="11" max="11" width="13.5" customWidth="1"/>
  </cols>
  <sheetData>
    <row r="1" spans="1:11" x14ac:dyDescent="0.25">
      <c r="B1" s="10" t="s">
        <v>72</v>
      </c>
      <c r="C1" s="10"/>
      <c r="D1" s="10"/>
      <c r="E1" s="10"/>
      <c r="F1" s="10"/>
      <c r="G1" s="10"/>
      <c r="H1" s="10"/>
    </row>
    <row r="2" spans="1:11" x14ac:dyDescent="0.25">
      <c r="B2" s="10"/>
      <c r="C2" s="10"/>
      <c r="D2" s="10"/>
      <c r="E2" s="10"/>
      <c r="F2" s="15">
        <v>41424</v>
      </c>
      <c r="G2" s="6"/>
      <c r="H2" s="15">
        <v>41789</v>
      </c>
      <c r="I2" s="16">
        <v>42155</v>
      </c>
      <c r="J2" s="16">
        <v>42521</v>
      </c>
      <c r="K2" s="16">
        <v>42886</v>
      </c>
    </row>
    <row r="4" spans="1:11" x14ac:dyDescent="0.25">
      <c r="A4" t="s">
        <v>73</v>
      </c>
      <c r="F4" s="17">
        <v>40936.92</v>
      </c>
      <c r="H4" s="2">
        <v>34527.230000000003</v>
      </c>
      <c r="I4" s="2">
        <v>31004.27</v>
      </c>
      <c r="J4" s="2">
        <v>31634.880000000001</v>
      </c>
      <c r="K4" s="2">
        <v>20757.830000000002</v>
      </c>
    </row>
    <row r="5" spans="1:11" x14ac:dyDescent="0.25">
      <c r="A5" t="s">
        <v>74</v>
      </c>
      <c r="F5" s="4">
        <v>5280.34</v>
      </c>
      <c r="H5" s="2">
        <v>5281.18</v>
      </c>
      <c r="I5" s="2">
        <v>5481.72</v>
      </c>
      <c r="J5" s="2">
        <v>5517.28</v>
      </c>
      <c r="K5" s="2">
        <v>5518.27</v>
      </c>
    </row>
    <row r="6" spans="1:11" ht="16.5" thickBot="1" x14ac:dyDescent="0.3">
      <c r="A6" t="s">
        <v>75</v>
      </c>
      <c r="F6" s="4">
        <v>37174</v>
      </c>
      <c r="G6" s="18"/>
      <c r="H6" s="2">
        <v>43514.37</v>
      </c>
      <c r="I6" s="2">
        <v>48416.04</v>
      </c>
      <c r="J6" s="2">
        <v>48488.63</v>
      </c>
      <c r="K6" s="2">
        <v>57057.67</v>
      </c>
    </row>
    <row r="7" spans="1:11" ht="16.5" thickBot="1" x14ac:dyDescent="0.3">
      <c r="A7" s="19" t="s">
        <v>76</v>
      </c>
      <c r="B7" s="20"/>
      <c r="C7" s="20"/>
      <c r="D7" s="20"/>
      <c r="E7" s="20"/>
      <c r="F7" s="21">
        <f>SUM(F4:F6)</f>
        <v>83391.259999999995</v>
      </c>
      <c r="G7" s="21"/>
      <c r="H7" s="21">
        <f t="shared" ref="H7" si="0">SUM(H4:H6)</f>
        <v>83322.78</v>
      </c>
      <c r="I7" s="22">
        <f>SUM(I4:I6)</f>
        <v>84902.03</v>
      </c>
      <c r="J7" s="22">
        <f>SUM(J4:J6)</f>
        <v>85640.790000000008</v>
      </c>
      <c r="K7" s="23">
        <f>SUM(K4:K6)</f>
        <v>83333.77</v>
      </c>
    </row>
    <row r="8" spans="1:11" x14ac:dyDescent="0.25">
      <c r="H8" s="2"/>
    </row>
    <row r="9" spans="1:11" x14ac:dyDescent="0.25">
      <c r="H9" s="2"/>
    </row>
    <row r="10" spans="1:11" x14ac:dyDescent="0.25">
      <c r="A10" s="1" t="s">
        <v>77</v>
      </c>
      <c r="G10" s="24"/>
      <c r="H10" s="2"/>
    </row>
    <row r="11" spans="1:11" x14ac:dyDescent="0.25">
      <c r="A11" s="1"/>
      <c r="C11" t="s">
        <v>78</v>
      </c>
      <c r="F11" s="25">
        <v>11043.02</v>
      </c>
      <c r="G11" s="24"/>
      <c r="H11" s="2">
        <v>7382.3</v>
      </c>
      <c r="I11" s="2">
        <v>1541.1</v>
      </c>
      <c r="J11" s="2">
        <v>5746.86</v>
      </c>
      <c r="K11" s="2">
        <v>-3190.8</v>
      </c>
    </row>
    <row r="12" spans="1:11" ht="16.5" thickBot="1" x14ac:dyDescent="0.3">
      <c r="A12" s="1"/>
      <c r="C12" t="s">
        <v>79</v>
      </c>
      <c r="F12" s="4">
        <v>25729.360000000001</v>
      </c>
      <c r="G12" s="26"/>
      <c r="H12" s="2">
        <v>30117.73</v>
      </c>
      <c r="I12" s="2">
        <v>33509.4</v>
      </c>
      <c r="J12" s="2">
        <v>33559.64</v>
      </c>
      <c r="K12" s="2">
        <v>39490.43</v>
      </c>
    </row>
    <row r="13" spans="1:11" ht="16.5" thickBot="1" x14ac:dyDescent="0.3">
      <c r="A13" s="27" t="s">
        <v>80</v>
      </c>
      <c r="B13" s="28"/>
      <c r="C13" s="28"/>
      <c r="D13" s="28"/>
      <c r="E13" s="28"/>
      <c r="F13" s="29">
        <f>F11+F12</f>
        <v>36772.380000000005</v>
      </c>
      <c r="G13" s="28"/>
      <c r="H13" s="22">
        <f>SUM(H11:H12)</f>
        <v>37500.03</v>
      </c>
      <c r="I13" s="22">
        <f>SUM(I11:I12)</f>
        <v>35050.5</v>
      </c>
      <c r="J13" s="22">
        <f>SUM(J11:J12)</f>
        <v>39306.5</v>
      </c>
      <c r="K13" s="23">
        <f>SUM(K11:K12)</f>
        <v>36299.629999999997</v>
      </c>
    </row>
    <row r="14" spans="1:11" x14ac:dyDescent="0.25">
      <c r="A14" s="1"/>
      <c r="F14" s="4"/>
      <c r="G14" s="26"/>
      <c r="H14" s="2"/>
    </row>
    <row r="15" spans="1:11" x14ac:dyDescent="0.25">
      <c r="A15" s="1" t="s">
        <v>81</v>
      </c>
      <c r="H15" s="2"/>
    </row>
    <row r="16" spans="1:11" x14ac:dyDescent="0.25">
      <c r="A16" s="1"/>
      <c r="B16" t="s">
        <v>82</v>
      </c>
      <c r="F16" s="4">
        <v>5000</v>
      </c>
      <c r="H16" s="2">
        <v>5000</v>
      </c>
      <c r="I16" s="2">
        <v>4019.24</v>
      </c>
      <c r="J16" s="30">
        <v>4019.24</v>
      </c>
      <c r="K16" s="30">
        <v>1722.38</v>
      </c>
    </row>
    <row r="17" spans="1:11" x14ac:dyDescent="0.25">
      <c r="B17" t="s">
        <v>83</v>
      </c>
      <c r="F17" s="4">
        <v>50</v>
      </c>
      <c r="H17" s="2">
        <v>300</v>
      </c>
      <c r="I17" s="2">
        <v>300</v>
      </c>
      <c r="J17" s="30">
        <v>300</v>
      </c>
      <c r="K17" s="30">
        <v>200</v>
      </c>
    </row>
    <row r="18" spans="1:11" x14ac:dyDescent="0.25">
      <c r="B18" t="s">
        <v>84</v>
      </c>
      <c r="F18" s="4">
        <v>10000</v>
      </c>
      <c r="H18" s="2">
        <v>10000</v>
      </c>
      <c r="I18" s="2">
        <v>10000</v>
      </c>
      <c r="J18" s="2">
        <v>10000</v>
      </c>
      <c r="K18" s="2">
        <v>10000</v>
      </c>
    </row>
    <row r="19" spans="1:11" x14ac:dyDescent="0.25">
      <c r="B19" t="s">
        <v>85</v>
      </c>
      <c r="F19" s="4">
        <v>6070.5</v>
      </c>
      <c r="H19" s="2">
        <v>5570.5</v>
      </c>
      <c r="I19" s="2">
        <v>5570.5</v>
      </c>
      <c r="J19" s="31">
        <v>4134.18</v>
      </c>
      <c r="K19" s="31">
        <v>4134.18</v>
      </c>
    </row>
    <row r="20" spans="1:11" x14ac:dyDescent="0.25">
      <c r="B20" t="s">
        <v>86</v>
      </c>
      <c r="F20" s="4">
        <v>780</v>
      </c>
      <c r="H20" s="2">
        <v>780</v>
      </c>
      <c r="I20" s="2">
        <v>480</v>
      </c>
      <c r="J20" s="31">
        <v>328.96</v>
      </c>
      <c r="K20" s="31">
        <v>328.96</v>
      </c>
    </row>
    <row r="21" spans="1:11" x14ac:dyDescent="0.25">
      <c r="B21" t="s">
        <v>87</v>
      </c>
      <c r="F21" s="4">
        <v>2500</v>
      </c>
      <c r="H21" s="2">
        <v>2500</v>
      </c>
      <c r="I21" s="2">
        <v>2500</v>
      </c>
      <c r="J21" s="2">
        <v>2500</v>
      </c>
      <c r="K21" s="2">
        <v>2500</v>
      </c>
    </row>
    <row r="22" spans="1:11" x14ac:dyDescent="0.25">
      <c r="B22" t="s">
        <v>88</v>
      </c>
      <c r="F22" s="4">
        <v>313.45</v>
      </c>
      <c r="H22" s="2">
        <v>313.48</v>
      </c>
      <c r="I22" s="2">
        <v>313.48</v>
      </c>
      <c r="J22" s="31">
        <v>313.48</v>
      </c>
      <c r="K22" s="31">
        <v>313.48</v>
      </c>
    </row>
    <row r="23" spans="1:11" x14ac:dyDescent="0.25">
      <c r="B23" t="s">
        <v>89</v>
      </c>
      <c r="F23" s="4">
        <v>379.95</v>
      </c>
      <c r="H23" s="2">
        <v>379.95</v>
      </c>
      <c r="I23" s="2">
        <v>379.95</v>
      </c>
      <c r="J23" s="30">
        <v>379.95</v>
      </c>
      <c r="K23" s="30">
        <v>379.95</v>
      </c>
    </row>
    <row r="24" spans="1:11" ht="16.5" thickBot="1" x14ac:dyDescent="0.3">
      <c r="B24" t="s">
        <v>90</v>
      </c>
      <c r="F24" s="4">
        <v>4800</v>
      </c>
      <c r="G24" s="18"/>
      <c r="H24" s="2">
        <v>2301</v>
      </c>
      <c r="I24" s="2">
        <v>5900</v>
      </c>
      <c r="J24" s="30">
        <v>3912.21</v>
      </c>
      <c r="K24" s="30">
        <v>4369.68</v>
      </c>
    </row>
    <row r="25" spans="1:11" ht="16.5" thickBot="1" x14ac:dyDescent="0.3">
      <c r="A25" s="27" t="s">
        <v>91</v>
      </c>
      <c r="B25" s="28"/>
      <c r="C25" s="28"/>
      <c r="D25" s="28"/>
      <c r="E25" s="28"/>
      <c r="F25" s="29" t="e">
        <f>F16+F17+F18+F19+F20+F21+F22+#REF!+F23</f>
        <v>#REF!</v>
      </c>
      <c r="G25" s="28"/>
      <c r="H25" s="22">
        <f>SUM(H16:H24)</f>
        <v>27144.93</v>
      </c>
      <c r="I25" s="22">
        <f>SUM(I16:I24)</f>
        <v>29463.17</v>
      </c>
      <c r="J25" s="22">
        <f>SUM(J16:J24)</f>
        <v>25888.019999999997</v>
      </c>
      <c r="K25" s="23">
        <f>SUM(K16:K24)</f>
        <v>23948.63</v>
      </c>
    </row>
    <row r="26" spans="1:11" x14ac:dyDescent="0.25">
      <c r="A26" s="1"/>
      <c r="F26" s="2"/>
      <c r="G26" s="25"/>
    </row>
    <row r="27" spans="1:11" x14ac:dyDescent="0.25">
      <c r="A27" s="1" t="s">
        <v>92</v>
      </c>
      <c r="G27" s="24"/>
    </row>
    <row r="28" spans="1:11" x14ac:dyDescent="0.25">
      <c r="A28" s="1"/>
      <c r="B28" t="s">
        <v>93</v>
      </c>
      <c r="F28" s="4">
        <v>5280.34</v>
      </c>
      <c r="G28" s="4"/>
      <c r="H28" s="2">
        <v>5281.18</v>
      </c>
      <c r="I28" s="2">
        <v>5481.72</v>
      </c>
      <c r="J28" s="2">
        <v>5517.28</v>
      </c>
      <c r="K28" s="2">
        <v>5518.27</v>
      </c>
    </row>
    <row r="29" spans="1:11" ht="16.5" thickBot="1" x14ac:dyDescent="0.3">
      <c r="A29" s="1"/>
      <c r="B29" t="s">
        <v>79</v>
      </c>
      <c r="F29" s="4">
        <v>11444.64</v>
      </c>
      <c r="G29" s="4"/>
      <c r="H29" s="2">
        <v>13396.64</v>
      </c>
      <c r="I29" s="2">
        <v>14906.64</v>
      </c>
      <c r="J29" s="2">
        <v>14928.99</v>
      </c>
      <c r="K29" s="2">
        <v>17567.240000000002</v>
      </c>
    </row>
    <row r="30" spans="1:11" ht="16.5" thickBot="1" x14ac:dyDescent="0.3">
      <c r="A30" s="27" t="s">
        <v>94</v>
      </c>
      <c r="B30" s="28"/>
      <c r="C30" s="28"/>
      <c r="D30" s="28"/>
      <c r="E30" s="28"/>
      <c r="F30" s="29">
        <f>SUM(F28:F29)</f>
        <v>16724.98</v>
      </c>
      <c r="G30" s="28"/>
      <c r="H30" s="22">
        <f>SUM(H28:H29)</f>
        <v>18677.82</v>
      </c>
      <c r="I30" s="22">
        <f>SUM(I28:I29)</f>
        <v>20388.36</v>
      </c>
      <c r="J30" s="22">
        <f>SUM(J28:J29)</f>
        <v>20446.27</v>
      </c>
      <c r="K30" s="23">
        <f>SUM(K28:K29)</f>
        <v>23085.510000000002</v>
      </c>
    </row>
    <row r="31" spans="1:11" ht="16.5" thickBot="1" x14ac:dyDescent="0.3">
      <c r="A31" s="1"/>
      <c r="F31" s="25"/>
      <c r="G31" s="4"/>
      <c r="I31" s="2"/>
    </row>
    <row r="32" spans="1:11" ht="16.5" thickBot="1" x14ac:dyDescent="0.3">
      <c r="A32" s="27" t="s">
        <v>95</v>
      </c>
      <c r="B32" s="28"/>
      <c r="C32" s="28"/>
      <c r="D32" s="28"/>
      <c r="E32" s="28"/>
      <c r="F32" s="32" t="e">
        <f>F13+F25+F30</f>
        <v>#REF!</v>
      </c>
      <c r="G32" s="28"/>
      <c r="H32" s="22">
        <v>83322.78</v>
      </c>
      <c r="I32" s="22">
        <v>84902.03</v>
      </c>
      <c r="J32" s="22">
        <f>J13+J25+J30</f>
        <v>85640.79</v>
      </c>
      <c r="K32" s="23">
        <v>83333.77</v>
      </c>
    </row>
  </sheetData>
  <pageMargins left="0.75" right="0.75" top="1" bottom="1" header="0.5" footer="0.5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7"/>
  <sheetViews>
    <sheetView workbookViewId="0">
      <selection activeCell="R16" sqref="R16"/>
    </sheetView>
  </sheetViews>
  <sheetFormatPr defaultColWidth="11" defaultRowHeight="15.75" x14ac:dyDescent="0.25"/>
  <cols>
    <col min="5" max="5" width="2.375" customWidth="1"/>
    <col min="6" max="6" width="0.375" customWidth="1"/>
    <col min="7" max="8" width="13.875" customWidth="1"/>
    <col min="9" max="9" width="11.5" hidden="1" customWidth="1"/>
    <col min="10" max="10" width="13.875" customWidth="1"/>
    <col min="11" max="11" width="0.125" hidden="1" customWidth="1"/>
    <col min="12" max="12" width="13.875" customWidth="1"/>
    <col min="13" max="13" width="0.375" hidden="1" customWidth="1"/>
    <col min="14" max="15" width="13.875" customWidth="1"/>
  </cols>
  <sheetData>
    <row r="1" spans="1:15" s="43" customFormat="1" ht="26.1" customHeight="1" x14ac:dyDescent="0.3">
      <c r="A1" s="146"/>
      <c r="B1" s="147" t="s">
        <v>122</v>
      </c>
      <c r="C1" s="147"/>
      <c r="D1" s="147"/>
      <c r="E1" s="147"/>
      <c r="F1" s="147"/>
      <c r="G1" s="147"/>
      <c r="H1" s="147"/>
      <c r="I1" s="146"/>
      <c r="J1" s="147"/>
      <c r="K1" s="146"/>
    </row>
    <row r="2" spans="1:15" x14ac:dyDescent="0.25">
      <c r="A2" s="35"/>
      <c r="B2" s="36"/>
      <c r="C2" s="36"/>
      <c r="D2" s="36"/>
      <c r="E2" s="36"/>
      <c r="F2" s="37">
        <v>43251</v>
      </c>
      <c r="G2" s="16">
        <v>43616</v>
      </c>
      <c r="H2" s="16">
        <v>43982</v>
      </c>
      <c r="I2" s="16">
        <v>44013</v>
      </c>
      <c r="J2" s="16">
        <v>44347</v>
      </c>
      <c r="K2" s="16">
        <v>44378</v>
      </c>
      <c r="L2" s="16">
        <v>44712</v>
      </c>
      <c r="M2" s="16">
        <v>44743</v>
      </c>
      <c r="N2" s="16">
        <v>45077</v>
      </c>
      <c r="O2" s="16">
        <v>45138</v>
      </c>
    </row>
    <row r="3" spans="1:15" x14ac:dyDescent="0.25">
      <c r="A3" s="35" t="s">
        <v>73</v>
      </c>
      <c r="B3" s="35"/>
      <c r="C3" s="35"/>
      <c r="D3" s="35"/>
      <c r="E3" s="35"/>
      <c r="F3" s="8">
        <v>22871.9</v>
      </c>
      <c r="G3" s="2">
        <v>20023.28</v>
      </c>
      <c r="H3" s="2">
        <v>11710.36</v>
      </c>
      <c r="I3" s="8">
        <v>11185.43</v>
      </c>
      <c r="J3" s="2">
        <v>12112.06</v>
      </c>
      <c r="K3" s="8">
        <v>13506.05</v>
      </c>
      <c r="L3" s="2">
        <v>10210.709999999999</v>
      </c>
      <c r="M3" s="8">
        <v>10641.16</v>
      </c>
      <c r="N3" s="2">
        <v>15097.39</v>
      </c>
      <c r="O3" s="8">
        <v>14596.39</v>
      </c>
    </row>
    <row r="4" spans="1:15" x14ac:dyDescent="0.25">
      <c r="A4" s="35" t="s">
        <v>74</v>
      </c>
      <c r="B4" s="35"/>
      <c r="C4" s="35"/>
      <c r="D4" s="35"/>
      <c r="E4" s="35"/>
      <c r="F4" s="8">
        <v>5521.03</v>
      </c>
      <c r="G4" s="8">
        <v>5522.8</v>
      </c>
      <c r="H4" s="8">
        <v>5625.56</v>
      </c>
      <c r="I4" s="61">
        <v>5625.81</v>
      </c>
      <c r="J4" s="8">
        <v>2840.14</v>
      </c>
      <c r="K4" s="61">
        <v>2940.19</v>
      </c>
      <c r="L4" s="61">
        <v>3140.45</v>
      </c>
      <c r="M4" s="61">
        <v>3140.48</v>
      </c>
      <c r="N4" s="61">
        <v>3140.77</v>
      </c>
      <c r="O4" s="61">
        <v>3140.82</v>
      </c>
    </row>
    <row r="5" spans="1:15" ht="16.5" thickBot="1" x14ac:dyDescent="0.3">
      <c r="A5" s="35" t="s">
        <v>75</v>
      </c>
      <c r="B5" s="35"/>
      <c r="C5" s="35"/>
      <c r="D5" s="35"/>
      <c r="E5" s="35"/>
      <c r="F5" s="8">
        <v>65666.75</v>
      </c>
      <c r="G5" s="30">
        <v>67356.47</v>
      </c>
      <c r="H5" s="30">
        <v>75395.86</v>
      </c>
      <c r="I5" s="8">
        <v>77064.990000000005</v>
      </c>
      <c r="J5" s="30">
        <v>107973.6</v>
      </c>
      <c r="K5" s="8">
        <v>112619.02</v>
      </c>
      <c r="L5" s="30">
        <v>99692.55</v>
      </c>
      <c r="M5" s="8">
        <v>92383.52</v>
      </c>
      <c r="N5" s="30">
        <v>94184.01</v>
      </c>
      <c r="O5" s="8">
        <v>101479.73</v>
      </c>
    </row>
    <row r="6" spans="1:15" ht="16.5" thickBot="1" x14ac:dyDescent="0.3">
      <c r="A6" s="27" t="s">
        <v>76</v>
      </c>
      <c r="B6" s="38"/>
      <c r="C6" s="38"/>
      <c r="D6" s="38"/>
      <c r="E6" s="38"/>
      <c r="F6" s="41">
        <v>94059.68</v>
      </c>
      <c r="G6" s="60">
        <v>92902.55</v>
      </c>
      <c r="H6" s="60">
        <f t="shared" ref="H6:M6" si="0">SUM(H3:H5)</f>
        <v>92731.78</v>
      </c>
      <c r="I6" s="58">
        <f t="shared" si="0"/>
        <v>93876.23000000001</v>
      </c>
      <c r="J6" s="60">
        <f t="shared" si="0"/>
        <v>122925.8</v>
      </c>
      <c r="K6" s="58">
        <f t="shared" si="0"/>
        <v>129065.26000000001</v>
      </c>
      <c r="L6" s="58">
        <f t="shared" si="0"/>
        <v>113043.71</v>
      </c>
      <c r="M6" s="58">
        <f t="shared" si="0"/>
        <v>106165.16</v>
      </c>
      <c r="N6" s="58">
        <f>SUM(N3:N5)</f>
        <v>112422.17</v>
      </c>
      <c r="O6" s="58">
        <f>SUM(O3:O5)</f>
        <v>119216.94</v>
      </c>
    </row>
    <row r="7" spans="1:15" x14ac:dyDescent="0.25">
      <c r="A7" s="35"/>
      <c r="B7" s="35"/>
      <c r="C7" s="35"/>
      <c r="D7" s="35"/>
      <c r="E7" s="35"/>
      <c r="F7" s="35"/>
      <c r="G7" s="10"/>
      <c r="H7" s="10"/>
      <c r="I7" s="10"/>
      <c r="J7" s="10"/>
      <c r="K7" s="10"/>
    </row>
    <row r="8" spans="1:15" ht="16.5" thickBot="1" x14ac:dyDescent="0.3">
      <c r="A8" s="1" t="s">
        <v>100</v>
      </c>
      <c r="B8" s="1"/>
      <c r="C8" s="35"/>
      <c r="D8" s="35"/>
      <c r="E8" s="35"/>
      <c r="F8" s="35"/>
      <c r="G8" s="10"/>
      <c r="H8" s="10"/>
      <c r="I8" s="10"/>
      <c r="J8" s="10"/>
      <c r="K8" s="10"/>
    </row>
    <row r="9" spans="1:15" ht="16.5" thickBot="1" x14ac:dyDescent="0.3">
      <c r="A9" s="27" t="s">
        <v>80</v>
      </c>
      <c r="B9" s="38"/>
      <c r="C9" s="38"/>
      <c r="D9" s="42"/>
      <c r="E9" s="42"/>
      <c r="F9" s="40">
        <v>46152.17</v>
      </c>
      <c r="G9" s="60">
        <v>39437.99</v>
      </c>
      <c r="H9" s="60">
        <v>36525.81</v>
      </c>
      <c r="I9" s="59">
        <v>36756.080000000002</v>
      </c>
      <c r="J9" s="60">
        <v>57355.86</v>
      </c>
      <c r="K9" s="59">
        <v>61821.04</v>
      </c>
      <c r="L9" s="126">
        <v>51784.57</v>
      </c>
      <c r="M9" s="59">
        <v>51144.88</v>
      </c>
      <c r="N9" s="58">
        <v>53667.42</v>
      </c>
      <c r="O9" s="58">
        <v>57717.46</v>
      </c>
    </row>
    <row r="10" spans="1:15" x14ac:dyDescent="0.25">
      <c r="A10" s="1"/>
      <c r="B10" s="35"/>
      <c r="C10" s="35"/>
      <c r="D10" s="35"/>
      <c r="E10" s="35"/>
      <c r="F10" s="35"/>
      <c r="G10" s="10"/>
      <c r="H10" s="10"/>
      <c r="I10" s="10"/>
      <c r="J10" s="10"/>
      <c r="K10" s="10"/>
    </row>
    <row r="11" spans="1:15" x14ac:dyDescent="0.25">
      <c r="A11" s="1" t="s">
        <v>81</v>
      </c>
      <c r="B11" s="1"/>
      <c r="C11" s="35"/>
      <c r="D11" s="35"/>
      <c r="E11" s="35"/>
      <c r="F11" s="35"/>
      <c r="G11" s="10"/>
      <c r="H11" s="10"/>
      <c r="I11" s="10"/>
      <c r="J11" s="10"/>
      <c r="K11" s="10"/>
    </row>
    <row r="12" spans="1:15" x14ac:dyDescent="0.25">
      <c r="A12" s="1"/>
      <c r="B12" s="35" t="s">
        <v>82</v>
      </c>
      <c r="C12" s="35"/>
      <c r="D12" s="35"/>
      <c r="E12" s="35"/>
      <c r="F12" s="8">
        <v>1722.38</v>
      </c>
      <c r="G12" s="8">
        <v>1486.22</v>
      </c>
      <c r="H12" s="8">
        <v>1486.22</v>
      </c>
      <c r="I12" s="8">
        <v>1486.22</v>
      </c>
      <c r="J12" s="8">
        <v>1486.22</v>
      </c>
      <c r="K12" s="8">
        <v>1486.22</v>
      </c>
      <c r="L12" s="8">
        <v>0</v>
      </c>
      <c r="M12" s="8">
        <v>0</v>
      </c>
      <c r="N12" s="8">
        <v>0</v>
      </c>
      <c r="O12" s="8">
        <v>0</v>
      </c>
    </row>
    <row r="13" spans="1:15" x14ac:dyDescent="0.25">
      <c r="A13" s="35"/>
      <c r="B13" s="35" t="s">
        <v>83</v>
      </c>
      <c r="C13" s="35"/>
      <c r="D13" s="35"/>
      <c r="E13" s="35"/>
      <c r="F13" s="8">
        <v>100</v>
      </c>
      <c r="G13" s="8">
        <v>300</v>
      </c>
      <c r="H13" s="8" t="s">
        <v>101</v>
      </c>
      <c r="I13" s="8">
        <v>300</v>
      </c>
      <c r="J13" s="8" t="s">
        <v>101</v>
      </c>
      <c r="K13" s="8">
        <v>300</v>
      </c>
      <c r="L13" s="8">
        <v>100</v>
      </c>
      <c r="M13" s="8">
        <v>100</v>
      </c>
      <c r="N13" s="8">
        <v>100</v>
      </c>
      <c r="O13" s="8">
        <v>100</v>
      </c>
    </row>
    <row r="14" spans="1:15" x14ac:dyDescent="0.25">
      <c r="A14" s="35"/>
      <c r="B14" s="35" t="s">
        <v>84</v>
      </c>
      <c r="C14" s="35"/>
      <c r="D14" s="35"/>
      <c r="E14" s="35"/>
      <c r="F14" s="8">
        <v>10000</v>
      </c>
      <c r="G14" s="8">
        <v>8999.42</v>
      </c>
      <c r="H14" s="8">
        <v>9000</v>
      </c>
      <c r="I14" s="8">
        <v>9000</v>
      </c>
      <c r="J14" s="8">
        <v>9000</v>
      </c>
      <c r="K14" s="8">
        <v>9000</v>
      </c>
      <c r="L14" s="8">
        <v>9000</v>
      </c>
      <c r="M14" s="8">
        <v>9000</v>
      </c>
      <c r="N14" s="8">
        <v>9000</v>
      </c>
      <c r="O14" s="8">
        <v>9000</v>
      </c>
    </row>
    <row r="15" spans="1:15" x14ac:dyDescent="0.25">
      <c r="A15" s="35"/>
      <c r="B15" s="35" t="s">
        <v>85</v>
      </c>
      <c r="C15" s="35"/>
      <c r="D15" s="35"/>
      <c r="E15" s="35"/>
      <c r="F15" s="8">
        <v>4134.18</v>
      </c>
      <c r="G15" s="8">
        <v>7000</v>
      </c>
      <c r="H15" s="8">
        <v>7000</v>
      </c>
      <c r="I15" s="8">
        <v>7000</v>
      </c>
      <c r="J15" s="8">
        <v>7000</v>
      </c>
      <c r="K15" s="8">
        <v>7000</v>
      </c>
      <c r="L15" s="8">
        <v>7000</v>
      </c>
      <c r="M15" s="8">
        <v>7000</v>
      </c>
      <c r="N15" s="8">
        <v>7000</v>
      </c>
      <c r="O15" s="8">
        <v>7000</v>
      </c>
    </row>
    <row r="16" spans="1:15" x14ac:dyDescent="0.25">
      <c r="A16" s="35"/>
      <c r="B16" s="35" t="s">
        <v>86</v>
      </c>
      <c r="C16" s="35"/>
      <c r="D16" s="35"/>
      <c r="E16" s="35"/>
      <c r="F16" s="8">
        <v>0</v>
      </c>
      <c r="G16" s="8">
        <v>117.99</v>
      </c>
      <c r="H16" s="8">
        <v>343.96</v>
      </c>
      <c r="I16" s="8">
        <v>343.96</v>
      </c>
      <c r="J16" s="8">
        <v>500</v>
      </c>
      <c r="K16" s="8">
        <v>343.96</v>
      </c>
      <c r="L16" s="8">
        <v>343.96</v>
      </c>
      <c r="M16" s="8">
        <v>343.96</v>
      </c>
      <c r="N16" s="8">
        <v>343.96</v>
      </c>
      <c r="O16" s="8">
        <v>500</v>
      </c>
    </row>
    <row r="17" spans="1:15" x14ac:dyDescent="0.25">
      <c r="A17" s="35"/>
      <c r="B17" s="35" t="s">
        <v>87</v>
      </c>
      <c r="C17" s="35"/>
      <c r="D17" s="35"/>
      <c r="E17" s="35"/>
      <c r="F17" s="8">
        <v>2500</v>
      </c>
      <c r="G17" s="8">
        <v>2500</v>
      </c>
      <c r="H17" s="8">
        <v>2500</v>
      </c>
      <c r="I17" s="8">
        <v>2500</v>
      </c>
      <c r="J17" s="8">
        <v>2500</v>
      </c>
      <c r="K17" s="8">
        <v>2500</v>
      </c>
      <c r="L17" s="8">
        <v>1500</v>
      </c>
      <c r="M17" s="8">
        <v>1500</v>
      </c>
      <c r="N17" s="8">
        <v>1500</v>
      </c>
      <c r="O17" s="8">
        <v>1500</v>
      </c>
    </row>
    <row r="18" spans="1:15" ht="16.5" thickBot="1" x14ac:dyDescent="0.3">
      <c r="A18" s="35"/>
      <c r="B18" s="35" t="s">
        <v>90</v>
      </c>
      <c r="C18" s="35"/>
      <c r="D18" s="35"/>
      <c r="E18" s="35"/>
      <c r="F18" s="35">
        <v>3015.56</v>
      </c>
      <c r="G18" s="8">
        <v>6800</v>
      </c>
      <c r="H18" s="8">
        <v>7136.89</v>
      </c>
      <c r="I18" s="8">
        <v>7136.89</v>
      </c>
      <c r="J18" s="8">
        <v>9000</v>
      </c>
      <c r="K18" s="8">
        <v>9000</v>
      </c>
      <c r="L18" s="8">
        <v>8273.19</v>
      </c>
      <c r="M18" s="8">
        <v>4373.1899999999996</v>
      </c>
      <c r="N18" s="8">
        <v>4251.95</v>
      </c>
      <c r="O18" s="8">
        <v>4251.95</v>
      </c>
    </row>
    <row r="19" spans="1:15" ht="16.5" thickBot="1" x14ac:dyDescent="0.3">
      <c r="A19" s="27" t="s">
        <v>91</v>
      </c>
      <c r="B19" s="38"/>
      <c r="C19" s="38"/>
      <c r="D19" s="42"/>
      <c r="E19" s="42"/>
      <c r="F19" s="41">
        <f>SUM(F12:F18)</f>
        <v>21472.120000000003</v>
      </c>
      <c r="G19" s="58">
        <f>SUM(G12:G18)</f>
        <v>27203.63</v>
      </c>
      <c r="H19" s="58">
        <v>27367.07</v>
      </c>
      <c r="I19" s="58">
        <f>SUM(I12:I18)</f>
        <v>27767.07</v>
      </c>
      <c r="J19" s="58">
        <v>29486.22</v>
      </c>
      <c r="K19" s="58">
        <f>SUM(K12:K18)</f>
        <v>29630.18</v>
      </c>
      <c r="L19" s="58">
        <f>SUM(L12:L18)</f>
        <v>26217.15</v>
      </c>
      <c r="M19" s="58">
        <f>SUM(M12:M18)</f>
        <v>22317.149999999998</v>
      </c>
      <c r="N19" s="58">
        <f>SUM(N12:N18)</f>
        <v>22195.91</v>
      </c>
      <c r="O19" s="58">
        <f>SUM(O12:O18)</f>
        <v>22351.95</v>
      </c>
    </row>
    <row r="20" spans="1:15" x14ac:dyDescent="0.25">
      <c r="A20" s="1"/>
      <c r="B20" s="35"/>
      <c r="C20" s="35"/>
      <c r="D20" s="35"/>
      <c r="E20" s="35"/>
      <c r="F20" s="35"/>
      <c r="G20" s="10"/>
      <c r="H20" s="10"/>
      <c r="I20" s="10"/>
      <c r="J20" s="10"/>
      <c r="K20" s="10"/>
    </row>
    <row r="21" spans="1:15" x14ac:dyDescent="0.25">
      <c r="A21" s="1" t="s">
        <v>92</v>
      </c>
      <c r="B21" s="1"/>
      <c r="C21" s="35"/>
      <c r="D21" s="35"/>
      <c r="E21" s="35"/>
      <c r="F21" s="35"/>
      <c r="G21" s="10"/>
      <c r="H21" s="10"/>
      <c r="I21" s="10"/>
      <c r="J21" s="10"/>
      <c r="K21" s="10"/>
    </row>
    <row r="22" spans="1:15" x14ac:dyDescent="0.25">
      <c r="A22" s="1"/>
      <c r="B22" s="35" t="s">
        <v>93</v>
      </c>
      <c r="C22" s="35"/>
      <c r="D22" s="35"/>
      <c r="E22" s="35"/>
      <c r="F22" s="8">
        <v>5521.03</v>
      </c>
      <c r="G22" s="8">
        <v>5522.8</v>
      </c>
      <c r="H22" s="8">
        <v>5625.56</v>
      </c>
      <c r="I22" s="30">
        <v>5625.81</v>
      </c>
      <c r="J22" s="8">
        <v>2840.14</v>
      </c>
      <c r="K22" s="30">
        <v>2940.19</v>
      </c>
      <c r="L22" s="8">
        <v>3140.45</v>
      </c>
      <c r="M22" s="30">
        <v>3140.48</v>
      </c>
      <c r="N22" s="8">
        <v>3140.77</v>
      </c>
      <c r="O22" s="30">
        <v>3140.82</v>
      </c>
    </row>
    <row r="23" spans="1:15" ht="16.5" thickBot="1" x14ac:dyDescent="0.3">
      <c r="A23" s="1"/>
      <c r="B23" s="35" t="s">
        <v>79</v>
      </c>
      <c r="C23" s="35"/>
      <c r="D23" s="35"/>
      <c r="E23" s="35"/>
      <c r="F23" s="8">
        <v>20220.93</v>
      </c>
      <c r="G23" s="8">
        <v>20738.13</v>
      </c>
      <c r="H23" s="8">
        <v>23213.34</v>
      </c>
      <c r="I23" s="30">
        <v>23727.27</v>
      </c>
      <c r="J23" s="8">
        <v>33243.58</v>
      </c>
      <c r="K23" s="30">
        <v>34673.85</v>
      </c>
      <c r="L23" s="8">
        <v>31901.54</v>
      </c>
      <c r="M23" s="30">
        <v>29562.65</v>
      </c>
      <c r="N23" s="8">
        <v>33418.07</v>
      </c>
      <c r="O23" s="30">
        <v>36006.71</v>
      </c>
    </row>
    <row r="24" spans="1:15" ht="16.5" thickBot="1" x14ac:dyDescent="0.3">
      <c r="A24" s="27" t="s">
        <v>94</v>
      </c>
      <c r="B24" s="38"/>
      <c r="C24" s="38"/>
      <c r="D24" s="39"/>
      <c r="E24" s="42"/>
      <c r="F24" s="41">
        <v>25878.57</v>
      </c>
      <c r="G24" s="58">
        <f t="shared" ref="G24:L24" si="1">SUM(G22:G23)</f>
        <v>26260.93</v>
      </c>
      <c r="H24" s="58">
        <f t="shared" si="1"/>
        <v>28838.9</v>
      </c>
      <c r="I24" s="58">
        <f t="shared" si="1"/>
        <v>29353.08</v>
      </c>
      <c r="J24" s="58">
        <f t="shared" si="1"/>
        <v>36083.72</v>
      </c>
      <c r="K24" s="58">
        <f t="shared" si="1"/>
        <v>37614.04</v>
      </c>
      <c r="L24" s="58">
        <f t="shared" si="1"/>
        <v>35041.99</v>
      </c>
      <c r="M24" s="58">
        <f>SUM(M22:M23)</f>
        <v>32703.13</v>
      </c>
      <c r="N24" s="58">
        <f>SUM(N22:N23)</f>
        <v>36558.839999999997</v>
      </c>
      <c r="O24" s="58">
        <f>SUM(O22:O23)</f>
        <v>39147.53</v>
      </c>
    </row>
    <row r="25" spans="1:15" ht="16.5" thickBot="1" x14ac:dyDescent="0.3">
      <c r="A25" s="1"/>
      <c r="B25" s="35"/>
      <c r="C25" s="35"/>
      <c r="D25" s="35"/>
      <c r="E25" s="35"/>
      <c r="F25" s="35"/>
      <c r="G25" s="10"/>
      <c r="H25" s="10"/>
      <c r="I25" s="10"/>
      <c r="J25" s="10"/>
      <c r="K25" s="10"/>
    </row>
    <row r="26" spans="1:15" ht="16.5" thickBot="1" x14ac:dyDescent="0.3">
      <c r="A26" s="27" t="s">
        <v>95</v>
      </c>
      <c r="B26" s="38"/>
      <c r="C26" s="39"/>
      <c r="D26" s="39"/>
      <c r="E26" s="39"/>
      <c r="F26" s="41">
        <v>94059.68</v>
      </c>
      <c r="G26" s="58">
        <f>SUM(G9+G19+G24)</f>
        <v>92902.549999999988</v>
      </c>
      <c r="H26" s="58">
        <f>SUM(H9+H19+H24)</f>
        <v>92731.78</v>
      </c>
      <c r="I26" s="58">
        <f>SUM(I9+I19+I24)</f>
        <v>93876.23000000001</v>
      </c>
      <c r="J26" s="58">
        <f>SUM(J9+J19+J24)</f>
        <v>122925.8</v>
      </c>
      <c r="K26" s="58">
        <f>SUM(K9+K19+K24)</f>
        <v>129065.26000000001</v>
      </c>
      <c r="L26" s="58">
        <v>113043.71</v>
      </c>
      <c r="M26" s="58">
        <f>SUM(M9+M19+M24)</f>
        <v>106165.16</v>
      </c>
      <c r="N26" s="58">
        <f>SUM(N9+N19+N24)</f>
        <v>112422.17</v>
      </c>
      <c r="O26" s="58">
        <f>SUM(O9+O19+O24)</f>
        <v>119216.94</v>
      </c>
    </row>
    <row r="27" spans="1:15" ht="21" x14ac:dyDescent="0.35">
      <c r="A27" s="130" t="s">
        <v>102</v>
      </c>
      <c r="B27" s="10"/>
      <c r="C27" s="10"/>
    </row>
    <row r="28" spans="1:15" ht="21" x14ac:dyDescent="0.35">
      <c r="A28" s="86"/>
      <c r="B28" s="10"/>
      <c r="C28" s="10"/>
    </row>
    <row r="29" spans="1:15" ht="21" x14ac:dyDescent="0.35">
      <c r="A29" s="130"/>
      <c r="B29" s="10"/>
      <c r="C29" s="10"/>
    </row>
    <row r="30" spans="1:15" ht="21" x14ac:dyDescent="0.35">
      <c r="A30" s="86"/>
      <c r="B30" s="10"/>
      <c r="C30" s="10"/>
    </row>
    <row r="31" spans="1:15" ht="21" x14ac:dyDescent="0.35">
      <c r="A31" s="86"/>
      <c r="B31" s="10"/>
      <c r="C31" s="10"/>
    </row>
    <row r="32" spans="1:15" ht="21" x14ac:dyDescent="0.35">
      <c r="A32" s="86"/>
      <c r="B32" s="10"/>
      <c r="C32" s="10"/>
    </row>
    <row r="33" spans="1:3" ht="21" x14ac:dyDescent="0.35">
      <c r="A33" s="86"/>
      <c r="B33" s="10"/>
      <c r="C33" s="10"/>
    </row>
    <row r="34" spans="1:3" ht="20.25" x14ac:dyDescent="0.3">
      <c r="A34" s="128"/>
      <c r="B34" s="10"/>
      <c r="C34" s="10"/>
    </row>
    <row r="35" spans="1:3" x14ac:dyDescent="0.25">
      <c r="A35" s="129"/>
      <c r="B35" s="10"/>
      <c r="C35" s="10"/>
    </row>
    <row r="36" spans="1:3" x14ac:dyDescent="0.25">
      <c r="A36" s="129"/>
      <c r="B36" s="10"/>
      <c r="C36" s="10"/>
    </row>
    <row r="37" spans="1:3" x14ac:dyDescent="0.25">
      <c r="A37" s="1"/>
      <c r="B37" s="10"/>
      <c r="C37" s="10"/>
    </row>
  </sheetData>
  <phoneticPr fontId="6" type="noConversion"/>
  <printOptions gridLines="1"/>
  <pageMargins left="0.25" right="0.25" top="0.75" bottom="0.25" header="0.3" footer="0"/>
  <pageSetup scale="96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Membership</vt:lpstr>
      <vt:lpstr>Charitable </vt:lpstr>
      <vt:lpstr>Sheet4</vt:lpstr>
      <vt:lpstr>Change in Financial Position</vt:lpstr>
      <vt:lpstr>'Charitable '!Print_Area</vt:lpstr>
      <vt:lpstr>Membership!Print_Area</vt:lpstr>
    </vt:vector>
  </TitlesOfParts>
  <Company>Toll Brothers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Ernest</dc:creator>
  <cp:lastModifiedBy>user</cp:lastModifiedBy>
  <cp:revision/>
  <cp:lastPrinted>2023-09-07T12:45:53Z</cp:lastPrinted>
  <dcterms:created xsi:type="dcterms:W3CDTF">2017-07-25T11:38:00Z</dcterms:created>
  <dcterms:modified xsi:type="dcterms:W3CDTF">2023-09-13T22:12:14Z</dcterms:modified>
</cp:coreProperties>
</file>